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efany.nunez\Downloads\"/>
    </mc:Choice>
  </mc:AlternateContent>
  <bookViews>
    <workbookView xWindow="1860" yWindow="0" windowWidth="19560" windowHeight="8205" tabRatio="932"/>
  </bookViews>
  <sheets>
    <sheet name="Contenido" sheetId="2" r:id="rId1"/>
    <sheet name="Notas a los Edos Financieros" sheetId="3" r:id="rId2"/>
    <sheet name="ESF-DIF" sheetId="4" r:id="rId3"/>
    <sheet name="EA-DIF" sheetId="5" r:id="rId4"/>
    <sheet name="VHP-DIF" sheetId="6" r:id="rId5"/>
    <sheet name="EFE-DIF" sheetId="7" r:id="rId6"/>
    <sheet name="Conciliacion_Ig-DIF" sheetId="8" r:id="rId7"/>
    <sheet name="Conciliacion_Eg-DIF" sheetId="9" r:id="rId8"/>
    <sheet name="Memoria-DIF" sheetId="10" r:id="rId9"/>
    <sheet name="ESF-COMUDE" sheetId="11" r:id="rId10"/>
    <sheet name="EA-COMUDE" sheetId="12" r:id="rId11"/>
    <sheet name="VHP-COMUDE" sheetId="13" r:id="rId12"/>
    <sheet name="EFE-COMUDE" sheetId="14" r:id="rId13"/>
    <sheet name="Conciliacion_Ig-COMUDE" sheetId="15" r:id="rId14"/>
    <sheet name="Conciliacion_Eg-COMUDE" sheetId="16" r:id="rId15"/>
    <sheet name="Memoria-COMUDE" sheetId="17" r:id="rId16"/>
    <sheet name="ESF-SAPAL" sheetId="18" r:id="rId17"/>
    <sheet name="EA-SAPAL" sheetId="19" r:id="rId18"/>
    <sheet name="VHP-SAPAL" sheetId="20" r:id="rId19"/>
    <sheet name="EFE-SAPAL" sheetId="21" r:id="rId20"/>
    <sheet name="Conciliacion_Ig-SAPAL" sheetId="22" r:id="rId21"/>
    <sheet name="Conciliacion_Eg-SAPAL" sheetId="23" r:id="rId22"/>
    <sheet name="Memoria-SAPAL" sheetId="24" r:id="rId23"/>
    <sheet name="ESF-IMM" sheetId="25" r:id="rId24"/>
    <sheet name="EA-IMM" sheetId="26" r:id="rId25"/>
    <sheet name="VHP-IMM" sheetId="27" r:id="rId26"/>
    <sheet name="EFE-IMM" sheetId="28" r:id="rId27"/>
    <sheet name="Conciliacion_Ig-IMM" sheetId="29" r:id="rId28"/>
    <sheet name="Conciliacion_Eg-IMM" sheetId="30" r:id="rId29"/>
    <sheet name="Memoria-IMM" sheetId="31" r:id="rId30"/>
    <sheet name="ESF-ZOOLEON" sheetId="32" r:id="rId31"/>
    <sheet name="EA-ZOOLEON" sheetId="33" r:id="rId32"/>
    <sheet name="VHP-ZOOLEON" sheetId="34" r:id="rId33"/>
    <sheet name="EFE-ZOOLEON" sheetId="35" r:id="rId34"/>
    <sheet name="Conciliacion_Ig-ZOOLEON" sheetId="36" r:id="rId35"/>
    <sheet name="Conciliacion_Eg-ZOOLEON" sheetId="37" r:id="rId36"/>
    <sheet name="Memoria-ZOOLEON" sheetId="38" r:id="rId37"/>
    <sheet name="ESF-FPJ" sheetId="39" r:id="rId38"/>
    <sheet name="EA-FPJ" sheetId="40" r:id="rId39"/>
    <sheet name="VHP-FPJ" sheetId="41" r:id="rId40"/>
    <sheet name="EFE-FPJ" sheetId="42" r:id="rId41"/>
    <sheet name="Conciliacion_Ig-FPJ" sheetId="43" r:id="rId42"/>
    <sheet name="Conciliacion_Eg-FPJ" sheetId="44" r:id="rId43"/>
    <sheet name="Memoria-FPJ" sheetId="45" r:id="rId44"/>
    <sheet name="ESF-EXPLORA" sheetId="46" r:id="rId45"/>
    <sheet name="EA-EXPLORA" sheetId="47" r:id="rId46"/>
    <sheet name="VHP-EXPLORA" sheetId="48" r:id="rId47"/>
    <sheet name="EFE-EXPLORA" sheetId="49" r:id="rId48"/>
    <sheet name="Conciliacion_Ig-EXPLORA" sheetId="50" r:id="rId49"/>
    <sheet name="Conciliacion_Eg-EXPLORA" sheetId="51" r:id="rId50"/>
    <sheet name="Memoria-EXPLORA" sheetId="52" r:id="rId51"/>
    <sheet name="ESF-ICL" sheetId="53" r:id="rId52"/>
    <sheet name="EA-ICL" sheetId="54" r:id="rId53"/>
    <sheet name="VHP-ICL" sheetId="55" r:id="rId54"/>
    <sheet name="EFE-ICL" sheetId="56" r:id="rId55"/>
    <sheet name="Conciliacion_Ig-ICL" sheetId="57" r:id="rId56"/>
    <sheet name="Conciliacion_Eg-ICL" sheetId="58" r:id="rId57"/>
    <sheet name="Memoria-ICL" sheetId="59" r:id="rId58"/>
    <sheet name="ESF-MC" sheetId="60" r:id="rId59"/>
    <sheet name="EA-MC" sheetId="61" r:id="rId60"/>
    <sheet name="VHP-MC" sheetId="62" r:id="rId61"/>
    <sheet name="EFE-MC" sheetId="63" r:id="rId62"/>
    <sheet name="Conciliacion_Ig-MC" sheetId="64" r:id="rId63"/>
    <sheet name="Conciliacion_Eg-MC" sheetId="65" r:id="rId64"/>
    <sheet name="Memoria-MC" sheetId="66" r:id="rId65"/>
    <sheet name="ESF-FERIAELON" sheetId="67" r:id="rId66"/>
    <sheet name="EA-FERIALEON" sheetId="68" r:id="rId67"/>
    <sheet name="VHP-FERIALEON" sheetId="69" r:id="rId68"/>
    <sheet name="EFE-FERIALEON" sheetId="70" r:id="rId69"/>
    <sheet name="Conciliacion_Ig-FERIALEON" sheetId="71" r:id="rId70"/>
    <sheet name="Conciliacion_Eg-FERIALEON" sheetId="72" r:id="rId71"/>
    <sheet name="Memoria-FERIALEON" sheetId="73" r:id="rId72"/>
    <sheet name="ESF-IMPLAN" sheetId="74" r:id="rId73"/>
    <sheet name="EA-IMPLAN" sheetId="75" r:id="rId74"/>
    <sheet name="VHP-IMPLAN" sheetId="76" r:id="rId75"/>
    <sheet name="EFE-IMPLAN" sheetId="77" r:id="rId76"/>
    <sheet name="Conciliacion_Ig-IMPLAN" sheetId="78" r:id="rId77"/>
    <sheet name="Conciliacion_Eg-IMPLAN" sheetId="79" r:id="rId78"/>
    <sheet name="Memoria-IMPLAN" sheetId="80" r:id="rId79"/>
    <sheet name="ESF-PPM" sheetId="81" r:id="rId80"/>
    <sheet name="EA-PPM" sheetId="82" r:id="rId81"/>
    <sheet name="VHP-PPM" sheetId="83" r:id="rId82"/>
    <sheet name="EFE-PPM" sheetId="84" r:id="rId83"/>
    <sheet name="Conciliacion_Ig-PPM" sheetId="85" r:id="rId84"/>
    <sheet name="Conciliacion_Eg-PPM" sheetId="86" r:id="rId85"/>
    <sheet name="Memoria-PPM" sheetId="87" r:id="rId86"/>
    <sheet name="ESF-IMUVI" sheetId="88" r:id="rId87"/>
    <sheet name="EA-IMUVI" sheetId="89" r:id="rId88"/>
    <sheet name="VHP-IMUVI" sheetId="90" r:id="rId89"/>
    <sheet name="EFE-IMUVI" sheetId="91" r:id="rId90"/>
    <sheet name="Conciliacion_Ig-IMUVI" sheetId="92" r:id="rId91"/>
    <sheet name="Conciliacion_Eg-IMUVI" sheetId="93" r:id="rId92"/>
    <sheet name="Memoria-IMUVI" sheetId="94" r:id="rId93"/>
    <sheet name="ESF-BOMBEROS" sheetId="95" r:id="rId94"/>
    <sheet name="EA-BOMBEROS" sheetId="96" r:id="rId95"/>
    <sheet name="VHP-BOMBEROS" sheetId="97" r:id="rId96"/>
    <sheet name="EFE-BOMBEROS" sheetId="98" r:id="rId97"/>
    <sheet name="Conciliacion_Ig-BOMBEROS" sheetId="99" r:id="rId98"/>
    <sheet name="Conciliacion_Eg-BOMBEROS" sheetId="100" r:id="rId99"/>
    <sheet name="Memoria-BOMBEROS" sheetId="101" r:id="rId100"/>
    <sheet name="ESF-FCIND" sheetId="102" r:id="rId101"/>
    <sheet name="EA-FCIND" sheetId="103" r:id="rId102"/>
    <sheet name="VHP-FCIND" sheetId="104" r:id="rId103"/>
    <sheet name="EFE-FCIND" sheetId="105" r:id="rId104"/>
    <sheet name="Conciliacion_Ig-FCIND" sheetId="106" r:id="rId105"/>
    <sheet name="Conciliacion_Eg-FCIND" sheetId="107" r:id="rId106"/>
    <sheet name="Memoria-FCIND" sheetId="108" r:id="rId107"/>
    <sheet name="ESF-FIDOC" sheetId="109" r:id="rId108"/>
    <sheet name="EA-FIDOC" sheetId="110" r:id="rId109"/>
    <sheet name="VHP-FIDOC" sheetId="111" r:id="rId110"/>
    <sheet name="EFE-FIDOC" sheetId="112" r:id="rId111"/>
    <sheet name="Conciliacion_Ig-FIDOC" sheetId="113" r:id="rId112"/>
    <sheet name="Conciliacion_Eg-FIDOC" sheetId="114" r:id="rId113"/>
    <sheet name="Memoria-FIDOC" sheetId="115" r:id="rId114"/>
    <sheet name="ESF-01-SIAP" sheetId="116" r:id="rId115"/>
    <sheet name="ESF-02-SIAP" sheetId="117" r:id="rId116"/>
    <sheet name="ESF-03-SIAP" sheetId="118" r:id="rId117"/>
    <sheet name="ESF-05-SIAP" sheetId="119" r:id="rId118"/>
    <sheet name="ESF-06-SIAP" sheetId="120" r:id="rId119"/>
    <sheet name="ESF-07-SIAP" sheetId="121" r:id="rId120"/>
    <sheet name="ESF-08-SIAP" sheetId="122" r:id="rId121"/>
    <sheet name="ESF-09-SIAP" sheetId="123" r:id="rId122"/>
    <sheet name="ESF-10-SIAP" sheetId="124" r:id="rId123"/>
    <sheet name="ESF-11-SIAP" sheetId="125" r:id="rId124"/>
    <sheet name="ESF-12-SIAP " sheetId="126" r:id="rId125"/>
    <sheet name="ESF-13-SIAP" sheetId="127" r:id="rId126"/>
    <sheet name="ESF-14-SIAP" sheetId="128" r:id="rId127"/>
    <sheet name="ESF-15-SIAP" sheetId="129" r:id="rId128"/>
    <sheet name="EA-01-SIAP" sheetId="130" r:id="rId129"/>
    <sheet name="EA-02-SIAP" sheetId="131" r:id="rId130"/>
    <sheet name="EA-03-SIAP " sheetId="132" r:id="rId131"/>
    <sheet name="VHP-01-SIAP" sheetId="133" r:id="rId132"/>
    <sheet name="VHP-02-SIAP" sheetId="134" r:id="rId133"/>
    <sheet name="EFE-01-SIAP  " sheetId="135" r:id="rId134"/>
    <sheet name="EFE-02-SIAP" sheetId="136" r:id="rId135"/>
    <sheet name="EFE-03-SIAP" sheetId="137" r:id="rId136"/>
    <sheet name="Conciliacion_Ig-SIAP" sheetId="138" r:id="rId137"/>
    <sheet name="Conciliacion_Eg-SIAP" sheetId="139" r:id="rId138"/>
    <sheet name="Memoria-SIAP" sheetId="140" r:id="rId139"/>
    <sheet name="ESF-SAPAL-RURAL" sheetId="141" r:id="rId140"/>
    <sheet name="EA-SAPAL-SURAL" sheetId="142" r:id="rId141"/>
    <sheet name="VHP-SAPAL-RURAL" sheetId="143" r:id="rId142"/>
    <sheet name="EFE-SAPAL-RURAL" sheetId="144" r:id="rId143"/>
    <sheet name="Conciliacion_Ig-SAPAL-RURAL" sheetId="145" r:id="rId144"/>
    <sheet name="Conciliacion_Eg-SAPAL-RURAL" sheetId="146" r:id="rId145"/>
    <sheet name="Memoria-SAPAL-RURAL" sheetId="147" r:id="rId146"/>
    <sheet name="ESF-AMSP" sheetId="148" r:id="rId147"/>
    <sheet name="EA-AMSP" sheetId="149" r:id="rId148"/>
    <sheet name="VHP-AMSP" sheetId="150" r:id="rId149"/>
    <sheet name="EFE-AMSP" sheetId="151" r:id="rId150"/>
    <sheet name="Conciliacion_Ig-AMSP" sheetId="152" r:id="rId151"/>
    <sheet name="Conciliacion_Eg-AMSP" sheetId="153" r:id="rId152"/>
    <sheet name="Memoria-AMSP" sheetId="154" r:id="rId153"/>
    <sheet name="ESF-IMJ" sheetId="155" r:id="rId154"/>
    <sheet name="EA-IMJ" sheetId="156" r:id="rId155"/>
    <sheet name="VHP-IMJ" sheetId="157" r:id="rId156"/>
    <sheet name="EFE-IMJ" sheetId="158" r:id="rId157"/>
    <sheet name="Conciliacion_Ig-IMJ" sheetId="159" r:id="rId158"/>
    <sheet name="Conciliacion_Eg-IMJ" sheetId="160" r:id="rId159"/>
    <sheet name="Memoria-IMJ" sheetId="161" r:id="rId160"/>
    <sheet name="ESF-FIFOSEC" sheetId="162" r:id="rId161"/>
    <sheet name="EA-FIFOSEC" sheetId="163" r:id="rId162"/>
    <sheet name="VHP-FIFOSEC" sheetId="164" r:id="rId163"/>
    <sheet name="EFE-FIFOSEC" sheetId="165" r:id="rId164"/>
    <sheet name="Conciliacion_Ig-FIFOSEC" sheetId="166" r:id="rId165"/>
    <sheet name="Conciliacion_Eg-FIFOSEC" sheetId="167" r:id="rId166"/>
    <sheet name="Memoria-FIFOSEC" sheetId="168" r:id="rId167"/>
  </sheets>
  <definedNames>
    <definedName name="_xlnm._FilterDatabase" localSheetId="10" hidden="1">'EA-COMUDE'!$A$7:$E$66</definedName>
    <definedName name="_xlnm._FilterDatabase" localSheetId="17" hidden="1">'EA-SAPAL'!$A$7:$E$217</definedName>
    <definedName name="_xlnm._FilterDatabase" localSheetId="116" hidden="1">'ESF-03-SIAP'!$A$6:$A$125</definedName>
    <definedName name="_xlnm._FilterDatabase" localSheetId="16" hidden="1">'ESF-SAPAL'!$A$3:$H$140</definedName>
    <definedName name="_xlnm.Print_Area" localSheetId="112">'Conciliacion_Eg-FIDOC'!$A$1:$D$36</definedName>
    <definedName name="_xlnm.Print_Area" localSheetId="165">'Conciliacion_Eg-FIFOSEC'!$A$1:$E$51</definedName>
    <definedName name="_xlnm.Print_Area" localSheetId="56">'Conciliacion_Eg-ICL'!$A$1:$D$36</definedName>
    <definedName name="_xlnm.Print_Area" localSheetId="84">'Conciliacion_Eg-PPM'!$A$1:$D$40</definedName>
    <definedName name="_xlnm.Print_Area" localSheetId="111">'Conciliacion_Ig-FIDOC'!$A$1:$D$22</definedName>
    <definedName name="_xlnm.Print_Area" localSheetId="164">'Conciliacion_Ig-FIFOSEC'!$A$1:$D$37</definedName>
    <definedName name="_xlnm.Print_Area" localSheetId="55">'Conciliacion_Ig-ICL'!$A$1:$D$22</definedName>
    <definedName name="_xlnm.Print_Area" localSheetId="76">'Conciliacion_Ig-IMPLAN'!$A$1:$E$25</definedName>
    <definedName name="_xlnm.Print_Area" localSheetId="83">'Conciliacion_Ig-PPM'!$A$1:$D$26</definedName>
    <definedName name="_xlnm.Print_Area" localSheetId="128">'EA-01-SIAP'!$A$1:$D$89</definedName>
    <definedName name="_xlnm.Print_Area" localSheetId="129">'EA-02-SIAP'!$A$1:$E$14</definedName>
    <definedName name="_xlnm.Print_Area" localSheetId="130">'EA-03-SIAP '!$A$1:$E$30</definedName>
    <definedName name="_xlnm.Print_Area" localSheetId="10">'EA-COMUDE'!$A$1:$E$230</definedName>
    <definedName name="_xlnm.Print_Area" localSheetId="108">'EA-FIDOC'!$A$1:$E$217</definedName>
    <definedName name="_xlnm.Print_Area" localSheetId="161">'EA-FIFOSEC'!$A$1:$E$231</definedName>
    <definedName name="_xlnm.Print_Area" localSheetId="52">'EA-ICL'!$A$1:$E$91</definedName>
    <definedName name="_xlnm.Print_Area" localSheetId="73">'EA-IMPLAN'!$A$1:$E$218</definedName>
    <definedName name="_xlnm.Print_Area" localSheetId="80">'EA-PPM'!$A$1:$E$223</definedName>
    <definedName name="_xlnm.Print_Area" localSheetId="133">'EFE-01-SIAP  '!$A$1:$E$162</definedName>
    <definedName name="_xlnm.Print_Area" localSheetId="134">'EFE-02-SIAP'!$A$1:$D$62</definedName>
    <definedName name="_xlnm.Print_Area" localSheetId="135">'EFE-03-SIAP'!$A$1:$D$43</definedName>
    <definedName name="_xlnm.Print_Area" localSheetId="12">'EFE-COMUDE'!$A$1:$E$93</definedName>
    <definedName name="_xlnm.Print_Area" localSheetId="110">'EFE-FIDOC'!$A$1:$E$80</definedName>
    <definedName name="_xlnm.Print_Area" localSheetId="163">'EFE-FIFOSEC'!$A$1:$E$96</definedName>
    <definedName name="_xlnm.Print_Area" localSheetId="54">'EFE-ICL'!$A$73:$E$109</definedName>
    <definedName name="_xlnm.Print_Area" localSheetId="75">'EFE-IMPLAN'!$A$1:$F$82</definedName>
    <definedName name="_xlnm.Print_Area" localSheetId="82">'EFE-PPM'!$A$1:$E$85</definedName>
    <definedName name="_xlnm.Print_Area" localSheetId="114">'ESF-01-SIAP'!$A$1:$E$79</definedName>
    <definedName name="_xlnm.Print_Area" localSheetId="115">'ESF-02-SIAP'!$A$1:$H$50</definedName>
    <definedName name="_xlnm.Print_Area" localSheetId="116">'ESF-03-SIAP'!$A$1:$I$127</definedName>
    <definedName name="_xlnm.Print_Area" localSheetId="118">'ESF-06-SIAP'!$A$1:$G$18</definedName>
    <definedName name="_xlnm.Print_Area" localSheetId="119">'ESF-07-SIAP'!$A$1:$E$18</definedName>
    <definedName name="_xlnm.Print_Area" localSheetId="120">'ESF-08-SIAP'!$A$1:$H$84</definedName>
    <definedName name="_xlnm.Print_Area" localSheetId="121">'ESF-09-SIAP'!$A$1:$F$36</definedName>
    <definedName name="_xlnm.Print_Area" localSheetId="122">'ESF-10-SIAP'!$A$1:$H$8</definedName>
    <definedName name="_xlnm.Print_Area" localSheetId="123">'ESF-11-SIAP'!$A$1:$D$20</definedName>
    <definedName name="_xlnm.Print_Area" localSheetId="124">'ESF-12-SIAP '!$A$1:$H$62</definedName>
    <definedName name="_xlnm.Print_Area" localSheetId="125">'ESF-13-SIAP'!$A$1:$E$12</definedName>
    <definedName name="_xlnm.Print_Area" localSheetId="126">'ESF-14-SIAP'!$A$1:$E$26</definedName>
    <definedName name="_xlnm.Print_Area" localSheetId="127">'ESF-15-SIAP'!$A$1:$AA$20</definedName>
    <definedName name="_xlnm.Print_Area" localSheetId="9">'ESF-COMUDE'!$A$1:$H$155</definedName>
    <definedName name="_xlnm.Print_Area" localSheetId="107">'ESF-FIDOC'!$A$1:$I$141</definedName>
    <definedName name="_xlnm.Print_Area" localSheetId="160">'ESF-FIFOSEC'!$A$1:$I$154</definedName>
    <definedName name="_xlnm.Print_Area" localSheetId="51">'ESF-ICL'!$A$1:$H$22</definedName>
    <definedName name="_xlnm.Print_Area" localSheetId="72">'ESF-IMPLAN'!$A$1:$I$143</definedName>
    <definedName name="_xlnm.Print_Area" localSheetId="79">'ESF-PPM'!$A$1:$I$146</definedName>
    <definedName name="_xlnm.Print_Area" localSheetId="99">'Memoria-BOMBEROS'!$A$1:$J$47</definedName>
    <definedName name="_xlnm.Print_Area" localSheetId="113">'Memoria-FIDOC'!$A$2:$H$47</definedName>
    <definedName name="_xlnm.Print_Area" localSheetId="166">'Memoria-FIFOSEC'!$A$1:$J$61</definedName>
    <definedName name="_xlnm.Print_Area" localSheetId="57">'Memoria-ICL'!$A$1:$J$48</definedName>
    <definedName name="_xlnm.Print_Area" localSheetId="78">'Memoria-IMPLAN'!$A$1:$K$51</definedName>
    <definedName name="_xlnm.Print_Area" localSheetId="85">'Memoria-PPM'!$A$1:$J$52</definedName>
    <definedName name="_xlnm.Print_Area" localSheetId="138">'Memoria-SIAP'!$A$1:$E$37</definedName>
    <definedName name="_xlnm.Print_Area" localSheetId="131">'VHP-01-SIAP'!$A$1:$G$16</definedName>
    <definedName name="_xlnm.Print_Area" localSheetId="132">'VHP-02-SIAP'!$A$1:$F$25</definedName>
    <definedName name="_xlnm.Print_Area" localSheetId="11">'VHP-COMUDE'!$A$1:$E$41</definedName>
    <definedName name="_xlnm.Print_Area" localSheetId="109">'VHP-FIDOC'!$A$1:$E$27</definedName>
    <definedName name="_xlnm.Print_Area" localSheetId="162">'VHP-FIFOSEC'!$A$1:$E$43</definedName>
    <definedName name="_xlnm.Print_Area" localSheetId="53">'VHP-ICL'!$A$1:$E$60</definedName>
    <definedName name="_xlnm.Print_Area" localSheetId="74">'VHP-IMPLAN'!$A$1:$F$31</definedName>
    <definedName name="_xlnm.Print_Area" localSheetId="81">'VHP-PPM'!$A$1:$E$33</definedName>
    <definedName name="_xlnm.Print_Titles" localSheetId="128">'EA-01-SIAP'!$1:$7</definedName>
    <definedName name="_xlnm.Print_Titles" localSheetId="130">'EA-03-SIAP '!$1:$7</definedName>
    <definedName name="_xlnm.Print_Titles" localSheetId="10">'EA-COMUDE'!$1:$4</definedName>
    <definedName name="_xlnm.Print_Titles" localSheetId="73">'EA-IMPLAN'!$1:$4</definedName>
    <definedName name="_xlnm.Print_Titles" localSheetId="133">'EFE-01-SIAP  '!$1:$7</definedName>
    <definedName name="_xlnm.Print_Titles" localSheetId="124">'ESF-12-SIAP '!$1:$7</definedName>
    <definedName name="_xlnm.Print_Titles" localSheetId="9">'ESF-COMUDE'!$1:$5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6" i="40" l="1"/>
  <c r="F48" i="168" l="1"/>
  <c r="F46" i="168"/>
  <c r="F45" i="168"/>
  <c r="F44" i="168"/>
  <c r="F43" i="168"/>
  <c r="F42" i="168"/>
  <c r="F41" i="168"/>
  <c r="F39" i="168"/>
  <c r="F38" i="168"/>
  <c r="F37" i="168"/>
  <c r="D35" i="167"/>
  <c r="D26" i="167"/>
  <c r="D7" i="167"/>
  <c r="D21" i="166"/>
  <c r="D15" i="166"/>
  <c r="D8" i="166"/>
  <c r="E3" i="165"/>
  <c r="A1" i="165"/>
  <c r="E1" i="164"/>
  <c r="D220" i="163"/>
  <c r="D219" i="163"/>
  <c r="D218" i="163"/>
  <c r="D217" i="163"/>
  <c r="D216" i="163"/>
  <c r="D215" i="163"/>
  <c r="D214" i="163"/>
  <c r="D213" i="163"/>
  <c r="D212" i="163"/>
  <c r="D211" i="163"/>
  <c r="D210" i="163"/>
  <c r="D209" i="163"/>
  <c r="D208" i="163"/>
  <c r="D207" i="163"/>
  <c r="D206" i="163"/>
  <c r="D205" i="163"/>
  <c r="D204" i="163"/>
  <c r="D203" i="163"/>
  <c r="D202" i="163"/>
  <c r="D201" i="163"/>
  <c r="D200" i="163"/>
  <c r="D199" i="163"/>
  <c r="D198" i="163"/>
  <c r="D197" i="163"/>
  <c r="D196" i="163"/>
  <c r="D195" i="163"/>
  <c r="D194" i="163"/>
  <c r="D193" i="163"/>
  <c r="D192" i="163"/>
  <c r="D191" i="163"/>
  <c r="D190" i="163"/>
  <c r="D189" i="163"/>
  <c r="D188" i="163"/>
  <c r="D187" i="163"/>
  <c r="D186" i="163"/>
  <c r="D185" i="163"/>
  <c r="D184" i="163"/>
  <c r="D183" i="163"/>
  <c r="D182" i="163"/>
  <c r="D181" i="163"/>
  <c r="D180" i="163"/>
  <c r="D179" i="163"/>
  <c r="D178" i="163"/>
  <c r="D177" i="163"/>
  <c r="D176" i="163"/>
  <c r="D175" i="163"/>
  <c r="D174" i="163"/>
  <c r="D173" i="163"/>
  <c r="D172" i="163"/>
  <c r="D171" i="163"/>
  <c r="D170" i="163"/>
  <c r="D169" i="163"/>
  <c r="D168" i="163"/>
  <c r="D167" i="163"/>
  <c r="D166" i="163"/>
  <c r="D165" i="163"/>
  <c r="D164" i="163"/>
  <c r="D163" i="163"/>
  <c r="D162" i="163"/>
  <c r="D161" i="163"/>
  <c r="D160" i="163"/>
  <c r="D159" i="163"/>
  <c r="D158" i="163"/>
  <c r="D157" i="163"/>
  <c r="D156" i="163"/>
  <c r="D155" i="163"/>
  <c r="D154" i="163"/>
  <c r="D153" i="163"/>
  <c r="D152" i="163"/>
  <c r="D151" i="163"/>
  <c r="D150" i="163"/>
  <c r="D149" i="163"/>
  <c r="D148" i="163"/>
  <c r="D147" i="163"/>
  <c r="D146" i="163"/>
  <c r="D145" i="163"/>
  <c r="D144" i="163"/>
  <c r="D143" i="163"/>
  <c r="D142" i="163"/>
  <c r="D141" i="163"/>
  <c r="D140" i="163"/>
  <c r="D139" i="163"/>
  <c r="D138" i="163"/>
  <c r="D137" i="163"/>
  <c r="D136" i="163"/>
  <c r="D135" i="163"/>
  <c r="D134" i="163"/>
  <c r="D133" i="163"/>
  <c r="D132" i="163"/>
  <c r="D131" i="163"/>
  <c r="D130" i="163"/>
  <c r="D129" i="163"/>
  <c r="D128" i="163"/>
  <c r="D127" i="163"/>
  <c r="D126" i="163"/>
  <c r="D125" i="163"/>
  <c r="D122" i="163"/>
  <c r="D121" i="163"/>
  <c r="D120" i="163"/>
  <c r="D119" i="163"/>
  <c r="D118" i="163"/>
  <c r="D117" i="163"/>
  <c r="D116" i="163"/>
  <c r="D114" i="163"/>
  <c r="D113" i="163"/>
  <c r="D112" i="163"/>
  <c r="D111" i="163"/>
  <c r="D110" i="163"/>
  <c r="D109" i="163"/>
  <c r="D108" i="163"/>
  <c r="D107" i="163"/>
  <c r="D106" i="163"/>
  <c r="D105" i="163"/>
  <c r="D104" i="163"/>
  <c r="D103" i="163"/>
  <c r="D102" i="163"/>
  <c r="D101" i="163"/>
  <c r="D100" i="163"/>
  <c r="D99" i="163"/>
  <c r="D98" i="163"/>
  <c r="D97" i="163"/>
  <c r="D96" i="163"/>
  <c r="F15" i="162"/>
  <c r="G15" i="162" s="1"/>
  <c r="E15" i="162"/>
  <c r="E3" i="164"/>
  <c r="A3" i="165"/>
  <c r="E2" i="165"/>
  <c r="E1" i="165"/>
  <c r="A1" i="164"/>
  <c r="A3" i="163" l="1"/>
  <c r="E2" i="164"/>
  <c r="A1" i="163"/>
  <c r="A3" i="164"/>
  <c r="D26" i="160" l="1"/>
  <c r="D7" i="160"/>
  <c r="D35" i="160" s="1"/>
  <c r="D15" i="159"/>
  <c r="D21" i="159" s="1"/>
  <c r="D8" i="159"/>
  <c r="D217" i="156"/>
  <c r="D216" i="156"/>
  <c r="D215" i="156"/>
  <c r="D214" i="156"/>
  <c r="D213" i="156"/>
  <c r="D212" i="156"/>
  <c r="D211" i="156"/>
  <c r="D210" i="156"/>
  <c r="D209" i="156"/>
  <c r="D208" i="156"/>
  <c r="D207" i="156"/>
  <c r="D206" i="156"/>
  <c r="D205" i="156"/>
  <c r="D204" i="156"/>
  <c r="D203" i="156"/>
  <c r="D202" i="156"/>
  <c r="D201" i="156"/>
  <c r="D200" i="156"/>
  <c r="D199" i="156"/>
  <c r="D198" i="156"/>
  <c r="D197" i="156"/>
  <c r="D196" i="156"/>
  <c r="D195" i="156"/>
  <c r="D194" i="156"/>
  <c r="D193" i="156"/>
  <c r="D192" i="156"/>
  <c r="D191" i="156"/>
  <c r="D190" i="156"/>
  <c r="D189" i="156"/>
  <c r="D188" i="156"/>
  <c r="D187" i="156"/>
  <c r="D186" i="156"/>
  <c r="D185" i="156"/>
  <c r="D184" i="156"/>
  <c r="D183" i="156"/>
  <c r="D182" i="156"/>
  <c r="D181" i="156"/>
  <c r="D180" i="156"/>
  <c r="D179" i="156"/>
  <c r="D178" i="156"/>
  <c r="D177" i="156"/>
  <c r="D176" i="156"/>
  <c r="D175" i="156"/>
  <c r="D174" i="156"/>
  <c r="D173" i="156"/>
  <c r="D172" i="156"/>
  <c r="D171" i="156"/>
  <c r="D170" i="156"/>
  <c r="D169" i="156"/>
  <c r="D168" i="156"/>
  <c r="D167" i="156"/>
  <c r="D166" i="156"/>
  <c r="D165" i="156"/>
  <c r="D164" i="156"/>
  <c r="D163" i="156"/>
  <c r="D162" i="156"/>
  <c r="D161" i="156"/>
  <c r="D160" i="156"/>
  <c r="D159" i="156"/>
  <c r="D158" i="156"/>
  <c r="D157" i="156"/>
  <c r="D156" i="156"/>
  <c r="D155" i="156"/>
  <c r="D154" i="156"/>
  <c r="D153" i="156"/>
  <c r="D152" i="156"/>
  <c r="D151" i="156"/>
  <c r="D150" i="156"/>
  <c r="D149" i="156"/>
  <c r="D148" i="156"/>
  <c r="D147" i="156"/>
  <c r="D146" i="156"/>
  <c r="D145" i="156"/>
  <c r="D144" i="156"/>
  <c r="D143" i="156"/>
  <c r="D142" i="156"/>
  <c r="D141" i="156"/>
  <c r="D140" i="156"/>
  <c r="D139" i="156"/>
  <c r="D138" i="156"/>
  <c r="D137" i="156"/>
  <c r="D136" i="156"/>
  <c r="D135" i="156"/>
  <c r="D134" i="156"/>
  <c r="D133" i="156"/>
  <c r="D132" i="156"/>
  <c r="D131" i="156"/>
  <c r="D130" i="156"/>
  <c r="D129" i="156"/>
  <c r="D128" i="156"/>
  <c r="D127" i="156"/>
  <c r="D126" i="156"/>
  <c r="D125" i="156"/>
  <c r="D124" i="156"/>
  <c r="D123" i="156"/>
  <c r="D122" i="156"/>
  <c r="D121" i="156"/>
  <c r="D120" i="156"/>
  <c r="D119" i="156"/>
  <c r="D118" i="156"/>
  <c r="D117" i="156"/>
  <c r="C116" i="156"/>
  <c r="D116" i="156" s="1"/>
  <c r="D115" i="156"/>
  <c r="D114" i="156"/>
  <c r="D113" i="156"/>
  <c r="D112" i="156"/>
  <c r="D111" i="156"/>
  <c r="D110" i="156"/>
  <c r="D109" i="156"/>
  <c r="D108" i="156"/>
  <c r="D107" i="156"/>
  <c r="D106" i="156"/>
  <c r="D105" i="156"/>
  <c r="D104" i="156"/>
  <c r="D103" i="156"/>
  <c r="D102" i="156"/>
  <c r="D101" i="156"/>
  <c r="D100" i="156"/>
  <c r="D99" i="156"/>
  <c r="D98" i="156"/>
  <c r="D97" i="156"/>
  <c r="D96" i="156"/>
  <c r="E14" i="155"/>
  <c r="F14" i="155" s="1"/>
  <c r="G14" i="155" s="1"/>
  <c r="E3" i="157"/>
  <c r="A3" i="158"/>
  <c r="E2" i="158"/>
  <c r="E1" i="158"/>
  <c r="A1" i="157"/>
  <c r="E1" i="157" l="1"/>
  <c r="A1" i="158"/>
  <c r="E3" i="158"/>
  <c r="E2" i="157"/>
  <c r="A3" i="156"/>
  <c r="A3" i="157"/>
  <c r="A1" i="156"/>
  <c r="D26" i="153" l="1"/>
  <c r="D7" i="153"/>
  <c r="D5" i="153"/>
  <c r="D35" i="153" s="1"/>
  <c r="D15" i="152"/>
  <c r="C15" i="152"/>
  <c r="D8" i="152"/>
  <c r="C8" i="152"/>
  <c r="D6" i="152"/>
  <c r="D21" i="152" s="1"/>
  <c r="D53" i="151"/>
  <c r="C53" i="151"/>
  <c r="C52" i="151" s="1"/>
  <c r="D52" i="151"/>
  <c r="E34" i="151"/>
  <c r="D34" i="151"/>
  <c r="C34" i="151"/>
  <c r="E21" i="151"/>
  <c r="E20" i="151"/>
  <c r="E19" i="151"/>
  <c r="E18" i="151"/>
  <c r="E17" i="151"/>
  <c r="E16" i="151"/>
  <c r="E15" i="151"/>
  <c r="E14" i="151"/>
  <c r="E13" i="151"/>
  <c r="E11" i="151" s="1"/>
  <c r="E12" i="151"/>
  <c r="D11" i="151"/>
  <c r="C11" i="151"/>
  <c r="E10" i="151"/>
  <c r="E9" i="151"/>
  <c r="E8" i="151" s="1"/>
  <c r="D8" i="151"/>
  <c r="D22" i="151" s="1"/>
  <c r="C8" i="151"/>
  <c r="C22" i="151" s="1"/>
  <c r="C16" i="150"/>
  <c r="C14" i="150"/>
  <c r="C186" i="149"/>
  <c r="C185" i="149" s="1"/>
  <c r="C117" i="149"/>
  <c r="D117" i="149" s="1"/>
  <c r="C107" i="149"/>
  <c r="C100" i="149"/>
  <c r="C99" i="149"/>
  <c r="C98" i="149" s="1"/>
  <c r="C86" i="149"/>
  <c r="C84" i="149"/>
  <c r="C82" i="149"/>
  <c r="C76" i="149"/>
  <c r="C74" i="149"/>
  <c r="C72" i="149"/>
  <c r="C71" i="149" s="1"/>
  <c r="C70" i="149" s="1"/>
  <c r="C60" i="149"/>
  <c r="C56" i="149"/>
  <c r="C55" i="149" s="1"/>
  <c r="C52" i="149"/>
  <c r="C47" i="149"/>
  <c r="C37" i="149"/>
  <c r="C32" i="149"/>
  <c r="C26" i="149"/>
  <c r="C24" i="149"/>
  <c r="C18" i="149"/>
  <c r="C9" i="149"/>
  <c r="C8" i="149" s="1"/>
  <c r="D222" i="148"/>
  <c r="D221" i="148" s="1"/>
  <c r="D161" i="148" s="1"/>
  <c r="C222" i="148"/>
  <c r="C221" i="148" s="1"/>
  <c r="D218" i="148"/>
  <c r="C218" i="148"/>
  <c r="D216" i="148"/>
  <c r="C216" i="148"/>
  <c r="D212" i="148"/>
  <c r="C212" i="148"/>
  <c r="C211" i="148" s="1"/>
  <c r="D211" i="148"/>
  <c r="D163" i="148"/>
  <c r="C163" i="148"/>
  <c r="G161" i="148"/>
  <c r="F161" i="148"/>
  <c r="E161" i="148"/>
  <c r="E136" i="148"/>
  <c r="D136" i="148"/>
  <c r="C136" i="148"/>
  <c r="C131" i="148"/>
  <c r="C130" i="148" s="1"/>
  <c r="E130" i="148"/>
  <c r="D130" i="148"/>
  <c r="E119" i="148"/>
  <c r="D119" i="148"/>
  <c r="C119" i="148"/>
  <c r="E117" i="148"/>
  <c r="D117" i="148"/>
  <c r="C117" i="148"/>
  <c r="E114" i="148"/>
  <c r="D114" i="148"/>
  <c r="C114" i="148"/>
  <c r="E112" i="148"/>
  <c r="D112" i="148"/>
  <c r="C112" i="148"/>
  <c r="E108" i="148"/>
  <c r="D108" i="148"/>
  <c r="C108" i="148"/>
  <c r="E103" i="148"/>
  <c r="D103" i="148"/>
  <c r="D102" i="148" s="1"/>
  <c r="C103" i="148"/>
  <c r="C102" i="148" s="1"/>
  <c r="E102" i="148"/>
  <c r="E98" i="148"/>
  <c r="E93" i="148" s="1"/>
  <c r="D98" i="148"/>
  <c r="C98" i="148"/>
  <c r="D93" i="148"/>
  <c r="C93" i="148"/>
  <c r="C54" i="148"/>
  <c r="C53" i="148" s="1"/>
  <c r="D33" i="148"/>
  <c r="C33" i="148"/>
  <c r="D23" i="148"/>
  <c r="C23" i="148"/>
  <c r="G16" i="148"/>
  <c r="F16" i="148"/>
  <c r="F15" i="148" s="1"/>
  <c r="E16" i="148"/>
  <c r="D16" i="148"/>
  <c r="C16" i="148"/>
  <c r="G15" i="148"/>
  <c r="E15" i="148"/>
  <c r="D15" i="148"/>
  <c r="C15" i="148"/>
  <c r="E14" i="148"/>
  <c r="F14" i="148" s="1"/>
  <c r="G14" i="148" s="1"/>
  <c r="E3" i="151"/>
  <c r="A3" i="150"/>
  <c r="E2" i="150"/>
  <c r="E1" i="150"/>
  <c r="A1" i="151"/>
  <c r="D219" i="149" l="1"/>
  <c r="D215" i="149"/>
  <c r="D211" i="149"/>
  <c r="D207" i="149"/>
  <c r="D203" i="149"/>
  <c r="D199" i="149"/>
  <c r="D195" i="149"/>
  <c r="D191" i="149"/>
  <c r="D187" i="149"/>
  <c r="D181" i="149"/>
  <c r="D177" i="149"/>
  <c r="D173" i="149"/>
  <c r="D169" i="149"/>
  <c r="D165" i="149"/>
  <c r="D161" i="149"/>
  <c r="D157" i="149"/>
  <c r="D153" i="149"/>
  <c r="D149" i="149"/>
  <c r="D145" i="149"/>
  <c r="D141" i="149"/>
  <c r="D137" i="149"/>
  <c r="D133" i="149"/>
  <c r="D129" i="149"/>
  <c r="D125" i="149"/>
  <c r="D121" i="149"/>
  <c r="D114" i="149"/>
  <c r="D110" i="149"/>
  <c r="D103" i="149"/>
  <c r="D218" i="149"/>
  <c r="D214" i="149"/>
  <c r="D210" i="149"/>
  <c r="D206" i="149"/>
  <c r="D202" i="149"/>
  <c r="D198" i="149"/>
  <c r="D194" i="149"/>
  <c r="D190" i="149"/>
  <c r="D184" i="149"/>
  <c r="D180" i="149"/>
  <c r="D176" i="149"/>
  <c r="D172" i="149"/>
  <c r="D168" i="149"/>
  <c r="D164" i="149"/>
  <c r="D160" i="149"/>
  <c r="D156" i="149"/>
  <c r="D152" i="149"/>
  <c r="D148" i="149"/>
  <c r="D144" i="149"/>
  <c r="D140" i="149"/>
  <c r="D136" i="149"/>
  <c r="D132" i="149"/>
  <c r="D128" i="149"/>
  <c r="D124" i="149"/>
  <c r="D120" i="149"/>
  <c r="D113" i="149"/>
  <c r="D109" i="149"/>
  <c r="D106" i="149"/>
  <c r="D102" i="149"/>
  <c r="D217" i="149"/>
  <c r="D213" i="149"/>
  <c r="D209" i="149"/>
  <c r="D205" i="149"/>
  <c r="D201" i="149"/>
  <c r="D197" i="149"/>
  <c r="D193" i="149"/>
  <c r="D189" i="149"/>
  <c r="D183" i="149"/>
  <c r="D179" i="149"/>
  <c r="D175" i="149"/>
  <c r="D171" i="149"/>
  <c r="D167" i="149"/>
  <c r="D163" i="149"/>
  <c r="D159" i="149"/>
  <c r="D155" i="149"/>
  <c r="D151" i="149"/>
  <c r="D147" i="149"/>
  <c r="D143" i="149"/>
  <c r="D139" i="149"/>
  <c r="D135" i="149"/>
  <c r="D131" i="149"/>
  <c r="D127" i="149"/>
  <c r="D123" i="149"/>
  <c r="D119" i="149"/>
  <c r="D116" i="149"/>
  <c r="D112" i="149"/>
  <c r="D108" i="149"/>
  <c r="D105" i="149"/>
  <c r="D101" i="149"/>
  <c r="D216" i="149"/>
  <c r="D212" i="149"/>
  <c r="D208" i="149"/>
  <c r="D204" i="149"/>
  <c r="D200" i="149"/>
  <c r="D196" i="149"/>
  <c r="D192" i="149"/>
  <c r="D188" i="149"/>
  <c r="D182" i="149"/>
  <c r="D178" i="149"/>
  <c r="D174" i="149"/>
  <c r="D170" i="149"/>
  <c r="D166" i="149"/>
  <c r="D162" i="149"/>
  <c r="D158" i="149"/>
  <c r="D154" i="149"/>
  <c r="D150" i="149"/>
  <c r="D146" i="149"/>
  <c r="D142" i="149"/>
  <c r="D138" i="149"/>
  <c r="D134" i="149"/>
  <c r="D130" i="149"/>
  <c r="D126" i="149"/>
  <c r="D122" i="149"/>
  <c r="D118" i="149"/>
  <c r="D115" i="149"/>
  <c r="D111" i="149"/>
  <c r="D107" i="149"/>
  <c r="D104" i="149"/>
  <c r="D98" i="149"/>
  <c r="D185" i="149"/>
  <c r="C161" i="148"/>
  <c r="D100" i="149"/>
  <c r="E22" i="151"/>
  <c r="A1" i="150"/>
  <c r="E3" i="150"/>
  <c r="E1" i="151"/>
  <c r="A3" i="149"/>
  <c r="E2" i="151"/>
  <c r="A1" i="149"/>
  <c r="D99" i="149"/>
  <c r="D186" i="149"/>
  <c r="A3" i="151"/>
  <c r="D35" i="146" l="1"/>
  <c r="D26" i="146"/>
  <c r="D7" i="146"/>
  <c r="D15" i="145"/>
  <c r="D8" i="145"/>
  <c r="D21" i="145" s="1"/>
  <c r="D60" i="144"/>
  <c r="C60" i="144"/>
  <c r="D57" i="144"/>
  <c r="C57" i="144"/>
  <c r="C38" i="144"/>
  <c r="C29" i="144"/>
  <c r="D217" i="142"/>
  <c r="D216" i="142"/>
  <c r="D215" i="142"/>
  <c r="D214" i="142"/>
  <c r="D213" i="142"/>
  <c r="D212" i="142"/>
  <c r="D211" i="142"/>
  <c r="D210" i="142"/>
  <c r="D209" i="142"/>
  <c r="D208" i="142"/>
  <c r="D207" i="142"/>
  <c r="D206" i="142"/>
  <c r="D205" i="142"/>
  <c r="D204" i="142"/>
  <c r="D203" i="142"/>
  <c r="D202" i="142"/>
  <c r="D201" i="142"/>
  <c r="D200" i="142"/>
  <c r="D199" i="142"/>
  <c r="D198" i="142"/>
  <c r="D197" i="142"/>
  <c r="D196" i="142"/>
  <c r="D195" i="142"/>
  <c r="D194" i="142"/>
  <c r="D193" i="142"/>
  <c r="D192" i="142"/>
  <c r="D191" i="142"/>
  <c r="D190" i="142"/>
  <c r="D189" i="142"/>
  <c r="D188" i="142"/>
  <c r="D187" i="142"/>
  <c r="D186" i="142"/>
  <c r="D185" i="142"/>
  <c r="D184" i="142"/>
  <c r="D183" i="142"/>
  <c r="D182" i="142"/>
  <c r="D181" i="142"/>
  <c r="D180" i="142"/>
  <c r="D179" i="142"/>
  <c r="D178" i="142"/>
  <c r="D177" i="142"/>
  <c r="D176" i="142"/>
  <c r="D175" i="142"/>
  <c r="D174" i="142"/>
  <c r="D173" i="142"/>
  <c r="D172" i="142"/>
  <c r="D171" i="142"/>
  <c r="D170" i="142"/>
  <c r="D169" i="142"/>
  <c r="D168" i="142"/>
  <c r="D167" i="142"/>
  <c r="D166" i="142"/>
  <c r="D165" i="142"/>
  <c r="D164" i="142"/>
  <c r="D163" i="142"/>
  <c r="D162" i="142"/>
  <c r="D161" i="142"/>
  <c r="D160" i="142"/>
  <c r="D159" i="142"/>
  <c r="D158" i="142"/>
  <c r="D157" i="142"/>
  <c r="D156" i="142"/>
  <c r="D155" i="142"/>
  <c r="D154" i="142"/>
  <c r="D153" i="142"/>
  <c r="D152" i="142"/>
  <c r="D151" i="142"/>
  <c r="D150" i="142"/>
  <c r="D149" i="142"/>
  <c r="D148" i="142"/>
  <c r="D147" i="142"/>
  <c r="D146" i="142"/>
  <c r="D145" i="142"/>
  <c r="D144" i="142"/>
  <c r="D143" i="142"/>
  <c r="D142" i="142"/>
  <c r="D141" i="142"/>
  <c r="D140" i="142"/>
  <c r="D139" i="142"/>
  <c r="D138" i="142"/>
  <c r="D137" i="142"/>
  <c r="D136" i="142"/>
  <c r="D135" i="142"/>
  <c r="D134" i="142"/>
  <c r="D133" i="142"/>
  <c r="D132" i="142"/>
  <c r="D131" i="142"/>
  <c r="D130" i="142"/>
  <c r="D129" i="142"/>
  <c r="D128" i="142"/>
  <c r="D127" i="142"/>
  <c r="D126" i="142"/>
  <c r="D125" i="142"/>
  <c r="D124" i="142"/>
  <c r="D123" i="142"/>
  <c r="D122" i="142"/>
  <c r="D121" i="142"/>
  <c r="D120" i="142"/>
  <c r="D119" i="142"/>
  <c r="D118" i="142"/>
  <c r="D117" i="142"/>
  <c r="D116" i="142"/>
  <c r="D115" i="142"/>
  <c r="D114" i="142"/>
  <c r="D113" i="142"/>
  <c r="D112" i="142"/>
  <c r="D111" i="142"/>
  <c r="D110" i="142"/>
  <c r="D109" i="142"/>
  <c r="D108" i="142"/>
  <c r="D107" i="142"/>
  <c r="D106" i="142"/>
  <c r="D105" i="142"/>
  <c r="D104" i="142"/>
  <c r="D103" i="142"/>
  <c r="D102" i="142"/>
  <c r="D101" i="142"/>
  <c r="D100" i="142"/>
  <c r="D99" i="142"/>
  <c r="D98" i="142"/>
  <c r="D97" i="142"/>
  <c r="D96" i="142"/>
  <c r="F14" i="141"/>
  <c r="G14" i="141" s="1"/>
  <c r="E14" i="141"/>
  <c r="E4" i="144"/>
  <c r="A3" i="143"/>
  <c r="E3" i="144"/>
  <c r="E2" i="144"/>
  <c r="A2" i="144"/>
  <c r="A3" i="142" l="1"/>
  <c r="A1" i="143"/>
  <c r="E3" i="143"/>
  <c r="A4" i="144"/>
  <c r="A1" i="142"/>
  <c r="E1" i="143"/>
  <c r="E2" i="143"/>
  <c r="D37" i="140" l="1"/>
  <c r="C37" i="140"/>
  <c r="E35" i="140"/>
  <c r="E34" i="140"/>
  <c r="E33" i="140"/>
  <c r="E32" i="140"/>
  <c r="E31" i="140"/>
  <c r="E30" i="140"/>
  <c r="E29" i="140"/>
  <c r="E28" i="140"/>
  <c r="E27" i="140"/>
  <c r="E26" i="140"/>
  <c r="E25" i="140"/>
  <c r="E24" i="140"/>
  <c r="E37" i="140" s="1"/>
  <c r="C27" i="139"/>
  <c r="C9" i="139"/>
  <c r="C35" i="139" s="1"/>
  <c r="C15" i="138"/>
  <c r="C14" i="138"/>
  <c r="C9" i="138"/>
  <c r="C20" i="138" s="1"/>
  <c r="D41" i="137"/>
  <c r="C41" i="137"/>
  <c r="D9" i="137"/>
  <c r="C9" i="137"/>
  <c r="C62" i="136"/>
  <c r="D44" i="136" s="1"/>
  <c r="D40" i="136"/>
  <c r="C32" i="136"/>
  <c r="D162" i="135"/>
  <c r="C162" i="135"/>
  <c r="E29" i="135"/>
  <c r="E28" i="135"/>
  <c r="E27" i="135"/>
  <c r="E26" i="135"/>
  <c r="E25" i="135"/>
  <c r="E23" i="135"/>
  <c r="E22" i="135"/>
  <c r="E21" i="135"/>
  <c r="E20" i="135"/>
  <c r="E19" i="135"/>
  <c r="E18" i="135"/>
  <c r="E17" i="135"/>
  <c r="E16" i="135"/>
  <c r="E15" i="135"/>
  <c r="E14" i="135"/>
  <c r="E13" i="135"/>
  <c r="E11" i="135"/>
  <c r="E10" i="135"/>
  <c r="E9" i="135"/>
  <c r="E8" i="135"/>
  <c r="E162" i="135" s="1"/>
  <c r="D23" i="134"/>
  <c r="C23" i="134"/>
  <c r="E14" i="134"/>
  <c r="E13" i="134"/>
  <c r="E12" i="134"/>
  <c r="E11" i="134"/>
  <c r="E10" i="134"/>
  <c r="E9" i="134"/>
  <c r="E8" i="134"/>
  <c r="E23" i="134" s="1"/>
  <c r="E14" i="133"/>
  <c r="D14" i="133"/>
  <c r="C14" i="133"/>
  <c r="C31" i="132"/>
  <c r="D25" i="132" s="1"/>
  <c r="C29" i="132"/>
  <c r="D27" i="132"/>
  <c r="D23" i="132"/>
  <c r="D22" i="132"/>
  <c r="D19" i="132"/>
  <c r="D18" i="132"/>
  <c r="D15" i="132"/>
  <c r="D14" i="132"/>
  <c r="D11" i="132"/>
  <c r="D10" i="132"/>
  <c r="D8" i="132"/>
  <c r="C14" i="131"/>
  <c r="C9" i="131"/>
  <c r="C89" i="130"/>
  <c r="C45" i="130"/>
  <c r="O18" i="129"/>
  <c r="N18" i="129"/>
  <c r="M18" i="129"/>
  <c r="L18" i="129"/>
  <c r="K18" i="129"/>
  <c r="I18" i="129"/>
  <c r="H18" i="129"/>
  <c r="G18" i="129"/>
  <c r="F18" i="129"/>
  <c r="C26" i="128"/>
  <c r="C18" i="128"/>
  <c r="C10" i="128"/>
  <c r="C18" i="127"/>
  <c r="C10" i="127"/>
  <c r="G62" i="126"/>
  <c r="F62" i="126"/>
  <c r="E62" i="126"/>
  <c r="D62" i="126"/>
  <c r="C62" i="126"/>
  <c r="G42" i="126"/>
  <c r="F42" i="126"/>
  <c r="E42" i="126"/>
  <c r="D42" i="126"/>
  <c r="C38" i="126"/>
  <c r="C42" i="126" s="1"/>
  <c r="C37" i="126"/>
  <c r="C20" i="125"/>
  <c r="C9" i="125"/>
  <c r="C11" i="125" s="1"/>
  <c r="E34" i="123"/>
  <c r="D34" i="123"/>
  <c r="C34" i="123"/>
  <c r="E22" i="123"/>
  <c r="D22" i="123"/>
  <c r="C22" i="123"/>
  <c r="E19" i="123"/>
  <c r="E13" i="123"/>
  <c r="D13" i="123"/>
  <c r="C13" i="123"/>
  <c r="E8" i="123"/>
  <c r="E84" i="122"/>
  <c r="D84" i="122"/>
  <c r="C84" i="122"/>
  <c r="C74" i="122"/>
  <c r="D68" i="122"/>
  <c r="D67" i="122"/>
  <c r="D65" i="122"/>
  <c r="D64" i="122"/>
  <c r="D63" i="122"/>
  <c r="D62" i="122"/>
  <c r="D61" i="122"/>
  <c r="D60" i="122"/>
  <c r="D59" i="122"/>
  <c r="D58" i="122"/>
  <c r="D57" i="122"/>
  <c r="D56" i="122"/>
  <c r="E50" i="122"/>
  <c r="D50" i="122"/>
  <c r="C50" i="122"/>
  <c r="D40" i="122"/>
  <c r="C40" i="122"/>
  <c r="E36" i="122"/>
  <c r="E40" i="122" s="1"/>
  <c r="E30" i="122"/>
  <c r="D30" i="122"/>
  <c r="C30" i="122"/>
  <c r="E27" i="122"/>
  <c r="E26" i="122"/>
  <c r="E25" i="122"/>
  <c r="E24" i="122"/>
  <c r="E23" i="122"/>
  <c r="E22" i="122"/>
  <c r="E16" i="122"/>
  <c r="D16" i="122"/>
  <c r="C16" i="122"/>
  <c r="C16" i="121"/>
  <c r="C16" i="120"/>
  <c r="B28" i="119"/>
  <c r="C26" i="119"/>
  <c r="C16" i="119"/>
  <c r="G125" i="118"/>
  <c r="F125" i="118"/>
  <c r="E125" i="118"/>
  <c r="D125" i="118"/>
  <c r="C125" i="118"/>
  <c r="G115" i="118"/>
  <c r="F115" i="118"/>
  <c r="E115" i="118"/>
  <c r="D115" i="118"/>
  <c r="C115" i="118"/>
  <c r="G105" i="118"/>
  <c r="F105" i="118"/>
  <c r="E105" i="118"/>
  <c r="D105" i="118"/>
  <c r="C105" i="118"/>
  <c r="G95" i="118"/>
  <c r="F95" i="118"/>
  <c r="E95" i="118"/>
  <c r="D95" i="118"/>
  <c r="C95" i="118"/>
  <c r="G85" i="118"/>
  <c r="F85" i="118"/>
  <c r="E85" i="118"/>
  <c r="D85" i="118"/>
  <c r="C85" i="118"/>
  <c r="G55" i="118"/>
  <c r="F55" i="118"/>
  <c r="E55" i="118"/>
  <c r="D55" i="118"/>
  <c r="C55" i="118"/>
  <c r="G45" i="118"/>
  <c r="F45" i="118"/>
  <c r="E45" i="118"/>
  <c r="D45" i="118"/>
  <c r="C45" i="118"/>
  <c r="G35" i="118"/>
  <c r="F35" i="118"/>
  <c r="E35" i="118"/>
  <c r="D35" i="118"/>
  <c r="C35" i="118"/>
  <c r="G25" i="118"/>
  <c r="F25" i="118"/>
  <c r="E25" i="118"/>
  <c r="D25" i="118"/>
  <c r="C25" i="118"/>
  <c r="G15" i="118"/>
  <c r="F15" i="118"/>
  <c r="E15" i="118"/>
  <c r="D15" i="118"/>
  <c r="C15" i="118"/>
  <c r="H48" i="117"/>
  <c r="G48" i="117"/>
  <c r="F48" i="117"/>
  <c r="E48" i="117"/>
  <c r="D48" i="117"/>
  <c r="C48" i="117"/>
  <c r="H22" i="117"/>
  <c r="G22" i="117"/>
  <c r="F22" i="117"/>
  <c r="E22" i="117"/>
  <c r="D22" i="117"/>
  <c r="C22" i="117"/>
  <c r="C78" i="116"/>
  <c r="C65" i="116"/>
  <c r="C52" i="116"/>
  <c r="C13" i="116"/>
  <c r="C21" i="116" s="1"/>
  <c r="D26" i="132" l="1"/>
  <c r="D29" i="132"/>
  <c r="D41" i="136"/>
  <c r="D62" i="136" s="1"/>
  <c r="D12" i="132"/>
  <c r="D16" i="132"/>
  <c r="D20" i="132"/>
  <c r="D24" i="132"/>
  <c r="D28" i="132"/>
  <c r="D42" i="136"/>
  <c r="D9" i="132"/>
  <c r="D31" i="132" s="1"/>
  <c r="D13" i="132"/>
  <c r="D17" i="132"/>
  <c r="D21" i="132"/>
  <c r="E46" i="115" l="1"/>
  <c r="D47" i="115" s="1"/>
  <c r="F47" i="115" s="1"/>
  <c r="D46" i="115"/>
  <c r="F46" i="115" s="1"/>
  <c r="F43" i="115"/>
  <c r="F42" i="115"/>
  <c r="E42" i="115"/>
  <c r="E44" i="115" s="1"/>
  <c r="D45" i="115" s="1"/>
  <c r="F45" i="115" s="1"/>
  <c r="F41" i="115"/>
  <c r="E40" i="115"/>
  <c r="F40" i="115" s="1"/>
  <c r="E39" i="115"/>
  <c r="D39" i="115"/>
  <c r="F39" i="115" s="1"/>
  <c r="F38" i="115"/>
  <c r="F37" i="115"/>
  <c r="D26" i="114"/>
  <c r="D35" i="114" s="1"/>
  <c r="D7" i="114"/>
  <c r="D21" i="113"/>
  <c r="D15" i="113"/>
  <c r="D8" i="113"/>
  <c r="D47" i="112"/>
  <c r="C47" i="112"/>
  <c r="D46" i="112"/>
  <c r="C46" i="112"/>
  <c r="D15" i="112"/>
  <c r="C15" i="112"/>
  <c r="A3" i="112"/>
  <c r="E3" i="111"/>
  <c r="A1" i="111"/>
  <c r="C184" i="110"/>
  <c r="C183" i="110" s="1"/>
  <c r="C135" i="110"/>
  <c r="C129" i="110"/>
  <c r="C125" i="110"/>
  <c r="C115" i="110"/>
  <c r="C105" i="110"/>
  <c r="C97" i="110" s="1"/>
  <c r="C71" i="110"/>
  <c r="C70" i="110" s="1"/>
  <c r="C60" i="110"/>
  <c r="C55" i="110" s="1"/>
  <c r="C24" i="110"/>
  <c r="C8" i="110" s="1"/>
  <c r="C137" i="109"/>
  <c r="C125" i="109"/>
  <c r="C118" i="109"/>
  <c r="E110" i="109"/>
  <c r="G101" i="109"/>
  <c r="F101" i="109"/>
  <c r="E101" i="109"/>
  <c r="D101" i="109"/>
  <c r="C101" i="109"/>
  <c r="E72" i="109"/>
  <c r="D72" i="109"/>
  <c r="C72" i="109"/>
  <c r="E60" i="109"/>
  <c r="D60" i="109"/>
  <c r="C60" i="109"/>
  <c r="E14" i="109"/>
  <c r="F14" i="109" s="1"/>
  <c r="G14" i="109" s="1"/>
  <c r="E3" i="112"/>
  <c r="A3" i="111"/>
  <c r="E2" i="112"/>
  <c r="E1" i="112"/>
  <c r="A1" i="110"/>
  <c r="C96" i="110" l="1"/>
  <c r="D135" i="110"/>
  <c r="D183" i="110"/>
  <c r="A3" i="110"/>
  <c r="D105" i="110"/>
  <c r="E1" i="111"/>
  <c r="A1" i="112"/>
  <c r="D184" i="110"/>
  <c r="E2" i="111"/>
  <c r="D44" i="115"/>
  <c r="F44" i="115" s="1"/>
  <c r="D217" i="110" l="1"/>
  <c r="D213" i="110"/>
  <c r="D209" i="110"/>
  <c r="D205" i="110"/>
  <c r="D201" i="110"/>
  <c r="D197" i="110"/>
  <c r="D193" i="110"/>
  <c r="D189" i="110"/>
  <c r="D185" i="110"/>
  <c r="D179" i="110"/>
  <c r="D175" i="110"/>
  <c r="D171" i="110"/>
  <c r="D167" i="110"/>
  <c r="D163" i="110"/>
  <c r="D159" i="110"/>
  <c r="D155" i="110"/>
  <c r="D151" i="110"/>
  <c r="D147" i="110"/>
  <c r="D143" i="110"/>
  <c r="D139" i="110"/>
  <c r="D132" i="110"/>
  <c r="D122" i="110"/>
  <c r="D118" i="110"/>
  <c r="D111" i="110"/>
  <c r="D107" i="110"/>
  <c r="D104" i="110"/>
  <c r="D100" i="110"/>
  <c r="D202" i="110"/>
  <c r="D190" i="110"/>
  <c r="D172" i="110"/>
  <c r="D156" i="110"/>
  <c r="D148" i="110"/>
  <c r="D136" i="110"/>
  <c r="D126" i="110"/>
  <c r="D119" i="110"/>
  <c r="D108" i="110"/>
  <c r="D216" i="110"/>
  <c r="D212" i="110"/>
  <c r="D208" i="110"/>
  <c r="D204" i="110"/>
  <c r="D200" i="110"/>
  <c r="D196" i="110"/>
  <c r="D192" i="110"/>
  <c r="D188" i="110"/>
  <c r="D182" i="110"/>
  <c r="D178" i="110"/>
  <c r="D174" i="110"/>
  <c r="D170" i="110"/>
  <c r="D166" i="110"/>
  <c r="D162" i="110"/>
  <c r="D158" i="110"/>
  <c r="D154" i="110"/>
  <c r="D150" i="110"/>
  <c r="D146" i="110"/>
  <c r="D142" i="110"/>
  <c r="D138" i="110"/>
  <c r="D131" i="110"/>
  <c r="D128" i="110"/>
  <c r="D121" i="110"/>
  <c r="D117" i="110"/>
  <c r="D114" i="110"/>
  <c r="D110" i="110"/>
  <c r="D106" i="110"/>
  <c r="D103" i="110"/>
  <c r="D99" i="110"/>
  <c r="D96" i="110"/>
  <c r="D214" i="110"/>
  <c r="D206" i="110"/>
  <c r="D194" i="110"/>
  <c r="D180" i="110"/>
  <c r="D168" i="110"/>
  <c r="D160" i="110"/>
  <c r="D144" i="110"/>
  <c r="D133" i="110"/>
  <c r="D123" i="110"/>
  <c r="D112" i="110"/>
  <c r="D215" i="110"/>
  <c r="D211" i="110"/>
  <c r="D207" i="110"/>
  <c r="D203" i="110"/>
  <c r="D199" i="110"/>
  <c r="D195" i="110"/>
  <c r="D191" i="110"/>
  <c r="D187" i="110"/>
  <c r="D181" i="110"/>
  <c r="D177" i="110"/>
  <c r="D173" i="110"/>
  <c r="D169" i="110"/>
  <c r="D165" i="110"/>
  <c r="D161" i="110"/>
  <c r="D157" i="110"/>
  <c r="D153" i="110"/>
  <c r="D149" i="110"/>
  <c r="D145" i="110"/>
  <c r="D141" i="110"/>
  <c r="D137" i="110"/>
  <c r="D134" i="110"/>
  <c r="D130" i="110"/>
  <c r="D127" i="110"/>
  <c r="D124" i="110"/>
  <c r="D120" i="110"/>
  <c r="D116" i="110"/>
  <c r="D113" i="110"/>
  <c r="D109" i="110"/>
  <c r="D102" i="110"/>
  <c r="D98" i="110"/>
  <c r="D210" i="110"/>
  <c r="D198" i="110"/>
  <c r="D186" i="110"/>
  <c r="D176" i="110"/>
  <c r="D164" i="110"/>
  <c r="D152" i="110"/>
  <c r="D140" i="110"/>
  <c r="D129" i="110"/>
  <c r="D115" i="110"/>
  <c r="D101" i="110"/>
  <c r="D125" i="110"/>
  <c r="D97" i="110"/>
  <c r="D26" i="107" l="1"/>
  <c r="D35" i="107" s="1"/>
  <c r="D7" i="107"/>
  <c r="D21" i="106"/>
  <c r="D15" i="106"/>
  <c r="D8" i="106"/>
  <c r="D46" i="105"/>
  <c r="C46" i="105"/>
  <c r="C28" i="105"/>
  <c r="D15" i="105"/>
  <c r="C15" i="105"/>
  <c r="E10" i="105"/>
  <c r="E8" i="105"/>
  <c r="E15" i="105" s="1"/>
  <c r="E1" i="105"/>
  <c r="D217" i="103"/>
  <c r="D216" i="103"/>
  <c r="D215" i="103"/>
  <c r="D214" i="103"/>
  <c r="D213" i="103"/>
  <c r="D212" i="103"/>
  <c r="D211" i="103"/>
  <c r="D210" i="103"/>
  <c r="D209" i="103"/>
  <c r="D208" i="103"/>
  <c r="D207" i="103"/>
  <c r="D206" i="103"/>
  <c r="D205" i="103"/>
  <c r="D204" i="103"/>
  <c r="D203" i="103"/>
  <c r="D202" i="103"/>
  <c r="D201" i="103"/>
  <c r="D200" i="103"/>
  <c r="D199" i="103"/>
  <c r="D198" i="103"/>
  <c r="D197" i="103"/>
  <c r="D196" i="103"/>
  <c r="D195" i="103"/>
  <c r="D194" i="103"/>
  <c r="D193" i="103"/>
  <c r="D192" i="103"/>
  <c r="D191" i="103"/>
  <c r="D190" i="103"/>
  <c r="D189" i="103"/>
  <c r="D188" i="103"/>
  <c r="D187" i="103"/>
  <c r="D186" i="103"/>
  <c r="D185" i="103"/>
  <c r="D184" i="103"/>
  <c r="D183" i="103"/>
  <c r="D182" i="103"/>
  <c r="D181" i="103"/>
  <c r="D180" i="103"/>
  <c r="D179" i="103"/>
  <c r="D178" i="103"/>
  <c r="D177" i="103"/>
  <c r="D176" i="103"/>
  <c r="D175" i="103"/>
  <c r="D174" i="103"/>
  <c r="D173" i="103"/>
  <c r="D172" i="103"/>
  <c r="D171" i="103"/>
  <c r="D170" i="103"/>
  <c r="D169" i="103"/>
  <c r="D168" i="103"/>
  <c r="D167" i="103"/>
  <c r="D166" i="103"/>
  <c r="D165" i="103"/>
  <c r="D164" i="103"/>
  <c r="D163" i="103"/>
  <c r="D162" i="103"/>
  <c r="D161" i="103"/>
  <c r="D160" i="103"/>
  <c r="D159" i="103"/>
  <c r="D158" i="103"/>
  <c r="D157" i="103"/>
  <c r="D156" i="103"/>
  <c r="D155" i="103"/>
  <c r="D154" i="103"/>
  <c r="D153" i="103"/>
  <c r="D152" i="103"/>
  <c r="D151" i="103"/>
  <c r="D150" i="103"/>
  <c r="D149" i="103"/>
  <c r="D148" i="103"/>
  <c r="D147" i="103"/>
  <c r="D146" i="103"/>
  <c r="D145" i="103"/>
  <c r="D144" i="103"/>
  <c r="D143" i="103"/>
  <c r="D142" i="103"/>
  <c r="D141" i="103"/>
  <c r="D140" i="103"/>
  <c r="D139" i="103"/>
  <c r="D138" i="103"/>
  <c r="D137" i="103"/>
  <c r="D136" i="103"/>
  <c r="D135" i="103"/>
  <c r="D134" i="103"/>
  <c r="D133" i="103"/>
  <c r="D132" i="103"/>
  <c r="D131" i="103"/>
  <c r="D130" i="103"/>
  <c r="D129" i="103"/>
  <c r="D128" i="103"/>
  <c r="D127" i="103"/>
  <c r="D126" i="103"/>
  <c r="D125" i="103"/>
  <c r="D124" i="103"/>
  <c r="D123" i="103"/>
  <c r="D122" i="103"/>
  <c r="D121" i="103"/>
  <c r="D120" i="103"/>
  <c r="D119" i="103"/>
  <c r="D118" i="103"/>
  <c r="D117" i="103"/>
  <c r="D116" i="103"/>
  <c r="D115" i="103"/>
  <c r="D114" i="103"/>
  <c r="D113" i="103"/>
  <c r="D112" i="103"/>
  <c r="D111" i="103"/>
  <c r="D110" i="103"/>
  <c r="D109" i="103"/>
  <c r="D108" i="103"/>
  <c r="D107" i="103"/>
  <c r="D106" i="103"/>
  <c r="D105" i="103"/>
  <c r="D104" i="103"/>
  <c r="D103" i="103"/>
  <c r="D102" i="103"/>
  <c r="D101" i="103"/>
  <c r="D100" i="103"/>
  <c r="D99" i="103"/>
  <c r="D98" i="103"/>
  <c r="D97" i="103"/>
  <c r="D96" i="103"/>
  <c r="C70" i="103"/>
  <c r="D110" i="102"/>
  <c r="D103" i="102"/>
  <c r="C103" i="102"/>
  <c r="D80" i="102"/>
  <c r="C80" i="102"/>
  <c r="E74" i="102"/>
  <c r="D74" i="102"/>
  <c r="C74" i="102"/>
  <c r="E60" i="102"/>
  <c r="D60" i="102"/>
  <c r="C60" i="102"/>
  <c r="D20" i="102"/>
  <c r="F14" i="102"/>
  <c r="G14" i="102" s="1"/>
  <c r="E14" i="102"/>
  <c r="E3" i="105"/>
  <c r="A3" i="105"/>
  <c r="E2" i="104"/>
  <c r="E1" i="104"/>
  <c r="A1" i="105"/>
  <c r="A3" i="103" l="1"/>
  <c r="A3" i="104"/>
  <c r="E2" i="105"/>
  <c r="A1" i="103"/>
  <c r="A1" i="104"/>
  <c r="E3" i="104"/>
  <c r="F35" i="101" l="1"/>
  <c r="E35" i="101"/>
  <c r="D35" i="101"/>
  <c r="D26" i="100"/>
  <c r="D7" i="100"/>
  <c r="D35" i="100" s="1"/>
  <c r="D15" i="99"/>
  <c r="C15" i="99"/>
  <c r="D8" i="99"/>
  <c r="D21" i="99" s="1"/>
  <c r="C8" i="99"/>
  <c r="E53" i="98"/>
  <c r="E52" i="98"/>
  <c r="E51" i="98"/>
  <c r="E50" i="98" s="1"/>
  <c r="D50" i="98"/>
  <c r="C50" i="98"/>
  <c r="E49" i="98"/>
  <c r="E48" i="98" s="1"/>
  <c r="C48" i="98"/>
  <c r="E47" i="98"/>
  <c r="E46" i="98"/>
  <c r="E45" i="98" s="1"/>
  <c r="C45" i="98"/>
  <c r="E44" i="98"/>
  <c r="E43" i="98"/>
  <c r="E42" i="98" s="1"/>
  <c r="C43" i="98"/>
  <c r="C42" i="98"/>
  <c r="E40" i="98"/>
  <c r="E37" i="98" s="1"/>
  <c r="E39" i="98"/>
  <c r="E38" i="98"/>
  <c r="D37" i="98"/>
  <c r="D36" i="98" s="1"/>
  <c r="C37" i="98"/>
  <c r="C36" i="98"/>
  <c r="E22" i="98"/>
  <c r="E21" i="98"/>
  <c r="E20" i="98"/>
  <c r="E19" i="98"/>
  <c r="E18" i="98"/>
  <c r="E17" i="98"/>
  <c r="E16" i="98"/>
  <c r="E15" i="98"/>
  <c r="E14" i="98"/>
  <c r="E13" i="98" s="1"/>
  <c r="D13" i="98"/>
  <c r="C13" i="98"/>
  <c r="E12" i="98"/>
  <c r="E11" i="98"/>
  <c r="E10" i="98"/>
  <c r="E9" i="98"/>
  <c r="E8" i="98"/>
  <c r="D8" i="98"/>
  <c r="D23" i="98" s="1"/>
  <c r="C8" i="98"/>
  <c r="C23" i="98" s="1"/>
  <c r="A3" i="98"/>
  <c r="E3" i="97"/>
  <c r="A1" i="97"/>
  <c r="C184" i="96"/>
  <c r="C183" i="96" s="1"/>
  <c r="C115" i="96"/>
  <c r="C105" i="96"/>
  <c r="C98" i="96"/>
  <c r="C97" i="96" s="1"/>
  <c r="C60" i="96"/>
  <c r="C56" i="96"/>
  <c r="C55" i="96"/>
  <c r="C52" i="96"/>
  <c r="C47" i="96"/>
  <c r="C37" i="96"/>
  <c r="C32" i="96"/>
  <c r="C26" i="96"/>
  <c r="C24" i="96"/>
  <c r="C18" i="96"/>
  <c r="C9" i="96"/>
  <c r="C8" i="96" s="1"/>
  <c r="G186" i="95"/>
  <c r="F186" i="95"/>
  <c r="F175" i="95" s="1"/>
  <c r="F174" i="95" s="1"/>
  <c r="E186" i="95"/>
  <c r="D186" i="95"/>
  <c r="C186" i="95"/>
  <c r="G176" i="95"/>
  <c r="G175" i="95" s="1"/>
  <c r="G174" i="95" s="1"/>
  <c r="G129" i="95" s="1"/>
  <c r="F176" i="95"/>
  <c r="E176" i="95"/>
  <c r="D176" i="95"/>
  <c r="C176" i="95"/>
  <c r="C175" i="95" s="1"/>
  <c r="C174" i="95" s="1"/>
  <c r="E175" i="95"/>
  <c r="D175" i="95"/>
  <c r="D174" i="95" s="1"/>
  <c r="E174" i="95"/>
  <c r="E129" i="95" s="1"/>
  <c r="D166" i="95"/>
  <c r="C166" i="95"/>
  <c r="C158" i="95" s="1"/>
  <c r="C129" i="95" s="1"/>
  <c r="D159" i="95"/>
  <c r="C159" i="95"/>
  <c r="D158" i="95"/>
  <c r="D132" i="95"/>
  <c r="C132" i="95"/>
  <c r="G130" i="95"/>
  <c r="F130" i="95"/>
  <c r="F129" i="95" s="1"/>
  <c r="E130" i="95"/>
  <c r="D130" i="95"/>
  <c r="C130" i="95"/>
  <c r="D129" i="95"/>
  <c r="E103" i="95"/>
  <c r="D103" i="95"/>
  <c r="C103" i="95"/>
  <c r="E100" i="95"/>
  <c r="D100" i="95"/>
  <c r="C100" i="95"/>
  <c r="E98" i="95"/>
  <c r="E97" i="95" s="1"/>
  <c r="D98" i="95"/>
  <c r="D97" i="95" s="1"/>
  <c r="C98" i="95"/>
  <c r="C97" i="95"/>
  <c r="E87" i="95"/>
  <c r="D87" i="95"/>
  <c r="C87" i="95"/>
  <c r="E85" i="95"/>
  <c r="D85" i="95"/>
  <c r="C85" i="95"/>
  <c r="E82" i="95"/>
  <c r="D82" i="95"/>
  <c r="C82" i="95"/>
  <c r="E79" i="95"/>
  <c r="D79" i="95"/>
  <c r="C79" i="95"/>
  <c r="E76" i="95"/>
  <c r="D76" i="95"/>
  <c r="C76" i="95"/>
  <c r="C70" i="95" s="1"/>
  <c r="E71" i="95"/>
  <c r="E70" i="95" s="1"/>
  <c r="D71" i="95"/>
  <c r="C71" i="95"/>
  <c r="D70" i="95"/>
  <c r="E68" i="95"/>
  <c r="D68" i="95"/>
  <c r="C68" i="95"/>
  <c r="E63" i="95"/>
  <c r="D63" i="95"/>
  <c r="C63" i="95"/>
  <c r="C60" i="95"/>
  <c r="C59" i="95" s="1"/>
  <c r="E59" i="95"/>
  <c r="D59" i="95"/>
  <c r="D28" i="95"/>
  <c r="C28" i="95"/>
  <c r="D21" i="95"/>
  <c r="C21" i="95"/>
  <c r="C17" i="95"/>
  <c r="C15" i="95"/>
  <c r="E14" i="95"/>
  <c r="F14" i="95" s="1"/>
  <c r="G14" i="95" s="1"/>
  <c r="E3" i="98"/>
  <c r="A3" i="97"/>
  <c r="E2" i="98"/>
  <c r="E1" i="98"/>
  <c r="A1" i="96"/>
  <c r="E23" i="98" l="1"/>
  <c r="E36" i="98"/>
  <c r="C96" i="96"/>
  <c r="A3" i="96"/>
  <c r="E1" i="97"/>
  <c r="A1" i="98"/>
  <c r="E2" i="97"/>
  <c r="D217" i="96" l="1"/>
  <c r="D213" i="96"/>
  <c r="D209" i="96"/>
  <c r="D205" i="96"/>
  <c r="D201" i="96"/>
  <c r="D197" i="96"/>
  <c r="D193" i="96"/>
  <c r="D189" i="96"/>
  <c r="D185" i="96"/>
  <c r="D179" i="96"/>
  <c r="D175" i="96"/>
  <c r="D171" i="96"/>
  <c r="D167" i="96"/>
  <c r="D163" i="96"/>
  <c r="D159" i="96"/>
  <c r="D155" i="96"/>
  <c r="D151" i="96"/>
  <c r="D147" i="96"/>
  <c r="D143" i="96"/>
  <c r="D139" i="96"/>
  <c r="D135" i="96"/>
  <c r="D131" i="96"/>
  <c r="D127" i="96"/>
  <c r="D123" i="96"/>
  <c r="D119" i="96"/>
  <c r="D112" i="96"/>
  <c r="D108" i="96"/>
  <c r="D101" i="96"/>
  <c r="D214" i="96"/>
  <c r="D206" i="96"/>
  <c r="D198" i="96"/>
  <c r="D190" i="96"/>
  <c r="D180" i="96"/>
  <c r="D172" i="96"/>
  <c r="D160" i="96"/>
  <c r="D144" i="96"/>
  <c r="D132" i="96"/>
  <c r="D120" i="96"/>
  <c r="D109" i="96"/>
  <c r="D98" i="96"/>
  <c r="D216" i="96"/>
  <c r="D212" i="96"/>
  <c r="D208" i="96"/>
  <c r="D204" i="96"/>
  <c r="D200" i="96"/>
  <c r="D196" i="96"/>
  <c r="D192" i="96"/>
  <c r="D188" i="96"/>
  <c r="D182" i="96"/>
  <c r="D178" i="96"/>
  <c r="D174" i="96"/>
  <c r="D170" i="96"/>
  <c r="D166" i="96"/>
  <c r="D162" i="96"/>
  <c r="D158" i="96"/>
  <c r="D154" i="96"/>
  <c r="D150" i="96"/>
  <c r="D146" i="96"/>
  <c r="D142" i="96"/>
  <c r="D138" i="96"/>
  <c r="D134" i="96"/>
  <c r="D130" i="96"/>
  <c r="D126" i="96"/>
  <c r="D122" i="96"/>
  <c r="D118" i="96"/>
  <c r="D111" i="96"/>
  <c r="D107" i="96"/>
  <c r="D104" i="96"/>
  <c r="D100" i="96"/>
  <c r="D210" i="96"/>
  <c r="D202" i="96"/>
  <c r="D194" i="96"/>
  <c r="D186" i="96"/>
  <c r="D176" i="96"/>
  <c r="D168" i="96"/>
  <c r="D156" i="96"/>
  <c r="D148" i="96"/>
  <c r="D140" i="96"/>
  <c r="D128" i="96"/>
  <c r="D116" i="96"/>
  <c r="D105" i="96"/>
  <c r="D96" i="96"/>
  <c r="D215" i="96"/>
  <c r="D211" i="96"/>
  <c r="D207" i="96"/>
  <c r="D203" i="96"/>
  <c r="D199" i="96"/>
  <c r="D195" i="96"/>
  <c r="D191" i="96"/>
  <c r="D187" i="96"/>
  <c r="D181" i="96"/>
  <c r="D177" i="96"/>
  <c r="D173" i="96"/>
  <c r="D169" i="96"/>
  <c r="D165" i="96"/>
  <c r="D161" i="96"/>
  <c r="D157" i="96"/>
  <c r="D153" i="96"/>
  <c r="D149" i="96"/>
  <c r="D145" i="96"/>
  <c r="D141" i="96"/>
  <c r="D137" i="96"/>
  <c r="D133" i="96"/>
  <c r="D129" i="96"/>
  <c r="D125" i="96"/>
  <c r="D121" i="96"/>
  <c r="D117" i="96"/>
  <c r="D114" i="96"/>
  <c r="D110" i="96"/>
  <c r="D106" i="96"/>
  <c r="D103" i="96"/>
  <c r="D99" i="96"/>
  <c r="D164" i="96"/>
  <c r="D152" i="96"/>
  <c r="D136" i="96"/>
  <c r="D124" i="96"/>
  <c r="D113" i="96"/>
  <c r="D102" i="96"/>
  <c r="D184" i="96"/>
  <c r="D183" i="96"/>
  <c r="D115" i="96"/>
  <c r="D97" i="96"/>
  <c r="F47" i="94" l="1"/>
  <c r="F46" i="94"/>
  <c r="F45" i="94"/>
  <c r="F44" i="94"/>
  <c r="F43" i="94"/>
  <c r="F42" i="94"/>
  <c r="F41" i="94"/>
  <c r="F40" i="94"/>
  <c r="F39" i="94"/>
  <c r="F38" i="94"/>
  <c r="F37" i="94"/>
  <c r="F36" i="94"/>
  <c r="D26" i="93"/>
  <c r="D35" i="93" s="1"/>
  <c r="D7" i="93"/>
  <c r="D15" i="92"/>
  <c r="D8" i="92"/>
  <c r="D21" i="92" s="1"/>
  <c r="C79" i="91"/>
  <c r="C78" i="91"/>
  <c r="C69" i="91"/>
  <c r="C67" i="91"/>
  <c r="C65" i="91"/>
  <c r="C59" i="91"/>
  <c r="C56" i="91"/>
  <c r="C47" i="91"/>
  <c r="C46" i="91" s="1"/>
  <c r="E37" i="91"/>
  <c r="D37" i="91"/>
  <c r="C37" i="91"/>
  <c r="E28" i="91"/>
  <c r="D28" i="91"/>
  <c r="C28" i="91"/>
  <c r="E20" i="91"/>
  <c r="D20" i="91"/>
  <c r="C20" i="91"/>
  <c r="D15" i="91"/>
  <c r="C15" i="91"/>
  <c r="A1" i="91"/>
  <c r="C25" i="90"/>
  <c r="C21" i="90"/>
  <c r="C16" i="90"/>
  <c r="A1" i="90"/>
  <c r="C206" i="89"/>
  <c r="C204" i="89"/>
  <c r="C202" i="89"/>
  <c r="C196" i="89"/>
  <c r="C193" i="89"/>
  <c r="C184" i="89"/>
  <c r="C183" i="89" s="1"/>
  <c r="C180" i="89"/>
  <c r="C178" i="89"/>
  <c r="C175" i="89"/>
  <c r="C172" i="89"/>
  <c r="C169" i="89"/>
  <c r="C168" i="89" s="1"/>
  <c r="C165" i="89"/>
  <c r="C162" i="89"/>
  <c r="C159" i="89"/>
  <c r="C158" i="89"/>
  <c r="C155" i="89"/>
  <c r="C149" i="89"/>
  <c r="C147" i="89"/>
  <c r="C144" i="89"/>
  <c r="C140" i="89"/>
  <c r="C135" i="89"/>
  <c r="C132" i="89"/>
  <c r="C129" i="89"/>
  <c r="C126" i="89"/>
  <c r="C125" i="89"/>
  <c r="C115" i="89"/>
  <c r="C105" i="89"/>
  <c r="C98" i="89"/>
  <c r="C97" i="89"/>
  <c r="C84" i="89"/>
  <c r="C82" i="89"/>
  <c r="C80" i="89"/>
  <c r="C74" i="89"/>
  <c r="C71" i="89"/>
  <c r="C70" i="89"/>
  <c r="C60" i="89"/>
  <c r="C56" i="89"/>
  <c r="C55" i="89" s="1"/>
  <c r="C52" i="89"/>
  <c r="C47" i="89"/>
  <c r="C37" i="89"/>
  <c r="C32" i="89"/>
  <c r="C26" i="89"/>
  <c r="C24" i="89"/>
  <c r="C18" i="89"/>
  <c r="C9" i="89"/>
  <c r="C8" i="89"/>
  <c r="A1" i="89"/>
  <c r="C118" i="88"/>
  <c r="G101" i="88"/>
  <c r="F101" i="88"/>
  <c r="E101" i="88"/>
  <c r="D101" i="88"/>
  <c r="C101" i="88"/>
  <c r="C88" i="88"/>
  <c r="E78" i="88"/>
  <c r="D78" i="88"/>
  <c r="C78" i="88"/>
  <c r="E72" i="88"/>
  <c r="D72" i="88"/>
  <c r="C72" i="88"/>
  <c r="E60" i="88"/>
  <c r="D60" i="88"/>
  <c r="C60" i="88"/>
  <c r="E52" i="88"/>
  <c r="D52" i="88"/>
  <c r="C52" i="88"/>
  <c r="C30" i="88"/>
  <c r="E14" i="88"/>
  <c r="F14" i="88" s="1"/>
  <c r="G14" i="88" s="1"/>
  <c r="E3" i="91"/>
  <c r="A3" i="91"/>
  <c r="E2" i="91"/>
  <c r="E1" i="91"/>
  <c r="C96" i="89" l="1"/>
  <c r="E1" i="90"/>
  <c r="E3" i="90"/>
  <c r="A3" i="89"/>
  <c r="E2" i="90"/>
  <c r="A3" i="90"/>
  <c r="D217" i="89" l="1"/>
  <c r="D213" i="89"/>
  <c r="D209" i="89"/>
  <c r="D203" i="89"/>
  <c r="D200" i="89"/>
  <c r="D196" i="89"/>
  <c r="D193" i="89"/>
  <c r="D190" i="89"/>
  <c r="D186" i="89"/>
  <c r="D180" i="89"/>
  <c r="D166" i="89"/>
  <c r="D163" i="89"/>
  <c r="D160" i="89"/>
  <c r="D151" i="89"/>
  <c r="D148" i="89"/>
  <c r="D145" i="89"/>
  <c r="D142" i="89"/>
  <c r="D139" i="89"/>
  <c r="D135" i="89"/>
  <c r="D132" i="89"/>
  <c r="D129" i="89"/>
  <c r="D126" i="89"/>
  <c r="D124" i="89"/>
  <c r="D120" i="89"/>
  <c r="D116" i="89"/>
  <c r="D113" i="89"/>
  <c r="D109" i="89"/>
  <c r="D105" i="89"/>
  <c r="D102" i="89"/>
  <c r="D98" i="89"/>
  <c r="D96" i="89"/>
  <c r="D216" i="89"/>
  <c r="D212" i="89"/>
  <c r="D208" i="89"/>
  <c r="D205" i="89"/>
  <c r="D199" i="89"/>
  <c r="D189" i="89"/>
  <c r="D185" i="89"/>
  <c r="D177" i="89"/>
  <c r="D174" i="89"/>
  <c r="D171" i="89"/>
  <c r="D157" i="89"/>
  <c r="D154" i="89"/>
  <c r="D150" i="89"/>
  <c r="D144" i="89"/>
  <c r="D141" i="89"/>
  <c r="D138" i="89"/>
  <c r="D123" i="89"/>
  <c r="D119" i="89"/>
  <c r="D112" i="89"/>
  <c r="D108" i="89"/>
  <c r="D101" i="89"/>
  <c r="D210" i="89"/>
  <c r="D197" i="89"/>
  <c r="D191" i="89"/>
  <c r="D175" i="89"/>
  <c r="D169" i="89"/>
  <c r="D164" i="89"/>
  <c r="D158" i="89"/>
  <c r="D152" i="89"/>
  <c r="D146" i="89"/>
  <c r="D133" i="89"/>
  <c r="D127" i="89"/>
  <c r="D121" i="89"/>
  <c r="D117" i="89"/>
  <c r="D114" i="89"/>
  <c r="D110" i="89"/>
  <c r="D106" i="89"/>
  <c r="D103" i="89"/>
  <c r="D215" i="89"/>
  <c r="D211" i="89"/>
  <c r="D207" i="89"/>
  <c r="D198" i="89"/>
  <c r="D195" i="89"/>
  <c r="D192" i="89"/>
  <c r="D188" i="89"/>
  <c r="D182" i="89"/>
  <c r="D179" i="89"/>
  <c r="D176" i="89"/>
  <c r="D173" i="89"/>
  <c r="D170" i="89"/>
  <c r="D156" i="89"/>
  <c r="D153" i="89"/>
  <c r="D137" i="89"/>
  <c r="D134" i="89"/>
  <c r="D131" i="89"/>
  <c r="D128" i="89"/>
  <c r="D122" i="89"/>
  <c r="D118" i="89"/>
  <c r="D111" i="89"/>
  <c r="D107" i="89"/>
  <c r="D104" i="89"/>
  <c r="D100" i="89"/>
  <c r="D214" i="89"/>
  <c r="D206" i="89"/>
  <c r="D201" i="89"/>
  <c r="D194" i="89"/>
  <c r="D187" i="89"/>
  <c r="D181" i="89"/>
  <c r="D178" i="89"/>
  <c r="D172" i="89"/>
  <c r="D167" i="89"/>
  <c r="D161" i="89"/>
  <c r="D155" i="89"/>
  <c r="D143" i="89"/>
  <c r="D136" i="89"/>
  <c r="D130" i="89"/>
  <c r="D99" i="89"/>
  <c r="D149" i="89"/>
  <c r="D125" i="89"/>
  <c r="D204" i="89"/>
  <c r="D159" i="89"/>
  <c r="D165" i="89"/>
  <c r="D147" i="89"/>
  <c r="D168" i="89"/>
  <c r="D184" i="89"/>
  <c r="D97" i="89"/>
  <c r="D183" i="89"/>
  <c r="D202" i="89"/>
  <c r="D140" i="89"/>
  <c r="D162" i="89"/>
  <c r="D115" i="89"/>
  <c r="D26" i="86" l="1"/>
  <c r="D35" i="86" s="1"/>
  <c r="D7" i="86"/>
  <c r="D15" i="85"/>
  <c r="D8" i="85"/>
  <c r="D21" i="85" s="1"/>
  <c r="E3" i="83"/>
  <c r="D217" i="82"/>
  <c r="D216" i="82"/>
  <c r="D215" i="82"/>
  <c r="D214" i="82"/>
  <c r="D213" i="82"/>
  <c r="D212" i="82"/>
  <c r="D211" i="82"/>
  <c r="D210" i="82"/>
  <c r="D209" i="82"/>
  <c r="D208" i="82"/>
  <c r="D207" i="82"/>
  <c r="D206" i="82"/>
  <c r="D205" i="82"/>
  <c r="D204" i="82"/>
  <c r="D203" i="82"/>
  <c r="D202" i="82"/>
  <c r="D201" i="82"/>
  <c r="D200" i="82"/>
  <c r="D199" i="82"/>
  <c r="D198" i="82"/>
  <c r="D197" i="82"/>
  <c r="D196" i="82"/>
  <c r="D195" i="82"/>
  <c r="D194" i="82"/>
  <c r="D193" i="82"/>
  <c r="D192" i="82"/>
  <c r="D191" i="82"/>
  <c r="D190" i="82"/>
  <c r="D189" i="82"/>
  <c r="D188" i="82"/>
  <c r="D187" i="82"/>
  <c r="D186" i="82"/>
  <c r="D185" i="82"/>
  <c r="D184" i="82"/>
  <c r="D183" i="82"/>
  <c r="D182" i="82"/>
  <c r="D181" i="82"/>
  <c r="D180" i="82"/>
  <c r="D179" i="82"/>
  <c r="D178" i="82"/>
  <c r="D177" i="82"/>
  <c r="D176" i="82"/>
  <c r="D175" i="82"/>
  <c r="D174" i="82"/>
  <c r="D173" i="82"/>
  <c r="D172" i="82"/>
  <c r="D171" i="82"/>
  <c r="D170" i="82"/>
  <c r="D169" i="82"/>
  <c r="D168" i="82"/>
  <c r="D167" i="82"/>
  <c r="D166" i="82"/>
  <c r="D165" i="82"/>
  <c r="D164" i="82"/>
  <c r="D163" i="82"/>
  <c r="D162" i="82"/>
  <c r="D161" i="82"/>
  <c r="D160" i="82"/>
  <c r="D159" i="82"/>
  <c r="D158" i="82"/>
  <c r="D157" i="82"/>
  <c r="D156" i="82"/>
  <c r="D155" i="82"/>
  <c r="D154" i="82"/>
  <c r="D153" i="82"/>
  <c r="D152" i="82"/>
  <c r="D151" i="82"/>
  <c r="D150" i="82"/>
  <c r="D149" i="82"/>
  <c r="D148" i="82"/>
  <c r="D147" i="82"/>
  <c r="D146" i="82"/>
  <c r="D145" i="82"/>
  <c r="D144" i="82"/>
  <c r="D143" i="82"/>
  <c r="D142" i="82"/>
  <c r="D141" i="82"/>
  <c r="D140" i="82"/>
  <c r="D139" i="82"/>
  <c r="D138" i="82"/>
  <c r="D137" i="82"/>
  <c r="D136" i="82"/>
  <c r="D135" i="82"/>
  <c r="D134" i="82"/>
  <c r="D133" i="82"/>
  <c r="D132" i="82"/>
  <c r="D131" i="82"/>
  <c r="D130" i="82"/>
  <c r="D129" i="82"/>
  <c r="D128" i="82"/>
  <c r="D127" i="82"/>
  <c r="D126" i="82"/>
  <c r="D125" i="82"/>
  <c r="D124" i="82"/>
  <c r="D123" i="82"/>
  <c r="D122" i="82"/>
  <c r="D121" i="82"/>
  <c r="D120" i="82"/>
  <c r="D119" i="82"/>
  <c r="D118" i="82"/>
  <c r="D117" i="82"/>
  <c r="D116" i="82"/>
  <c r="D115" i="82"/>
  <c r="D114" i="82"/>
  <c r="D113" i="82"/>
  <c r="D112" i="82"/>
  <c r="D111" i="82"/>
  <c r="D110" i="82"/>
  <c r="D109" i="82"/>
  <c r="D108" i="82"/>
  <c r="D107" i="82"/>
  <c r="D106" i="82"/>
  <c r="D105" i="82"/>
  <c r="D104" i="82"/>
  <c r="D103" i="82"/>
  <c r="D102" i="82"/>
  <c r="D101" i="82"/>
  <c r="D100" i="82"/>
  <c r="D99" i="82"/>
  <c r="D98" i="82"/>
  <c r="D97" i="82"/>
  <c r="D96" i="82"/>
  <c r="G14" i="81"/>
  <c r="F14" i="81"/>
  <c r="E14" i="81"/>
  <c r="E3" i="84"/>
  <c r="A3" i="83"/>
  <c r="E2" i="84"/>
  <c r="E1" i="83"/>
  <c r="A1" i="84"/>
  <c r="A3" i="82" l="1"/>
  <c r="A1" i="83"/>
  <c r="A3" i="84"/>
  <c r="E2" i="83"/>
  <c r="E1" i="84"/>
  <c r="A1" i="82"/>
  <c r="D26" i="79" l="1"/>
  <c r="C26" i="79"/>
  <c r="D7" i="79"/>
  <c r="D35" i="79" s="1"/>
  <c r="C7" i="79"/>
  <c r="C15" i="78"/>
  <c r="D15" i="78" s="1"/>
  <c r="D8" i="78"/>
  <c r="D41" i="77"/>
  <c r="D38" i="77"/>
  <c r="D37" i="77" s="1"/>
  <c r="D34" i="77"/>
  <c r="D29" i="77"/>
  <c r="D28" i="77"/>
  <c r="D15" i="77"/>
  <c r="C15" i="77"/>
  <c r="E15" i="77" s="1"/>
  <c r="E14" i="77"/>
  <c r="E13" i="77"/>
  <c r="E12" i="77"/>
  <c r="E11" i="77"/>
  <c r="E10" i="77"/>
  <c r="E9" i="77"/>
  <c r="E8" i="77"/>
  <c r="A3" i="77"/>
  <c r="E3" i="76"/>
  <c r="A1" i="76"/>
  <c r="C97" i="75"/>
  <c r="D97" i="75" s="1"/>
  <c r="C96" i="75"/>
  <c r="D217" i="75" s="1"/>
  <c r="C84" i="75"/>
  <c r="F14" i="74"/>
  <c r="G14" i="74" s="1"/>
  <c r="E14" i="74"/>
  <c r="E3" i="77"/>
  <c r="A3" i="76"/>
  <c r="E2" i="77"/>
  <c r="E1" i="77"/>
  <c r="A1" i="75"/>
  <c r="D21" i="78" l="1"/>
  <c r="D98" i="75"/>
  <c r="D110" i="75"/>
  <c r="D122" i="75"/>
  <c r="D134" i="75"/>
  <c r="D146" i="75"/>
  <c r="D158" i="75"/>
  <c r="D170" i="75"/>
  <c r="D182" i="75"/>
  <c r="D194" i="75"/>
  <c r="D206" i="75"/>
  <c r="D214" i="75"/>
  <c r="A3" i="75"/>
  <c r="D96" i="75"/>
  <c r="D99" i="75"/>
  <c r="D103" i="75"/>
  <c r="D107" i="75"/>
  <c r="D111" i="75"/>
  <c r="D115" i="75"/>
  <c r="D119" i="75"/>
  <c r="D123" i="75"/>
  <c r="D127" i="75"/>
  <c r="D131" i="75"/>
  <c r="D135" i="75"/>
  <c r="D139" i="75"/>
  <c r="D143" i="75"/>
  <c r="D147" i="75"/>
  <c r="D151" i="75"/>
  <c r="D155" i="75"/>
  <c r="D159" i="75"/>
  <c r="D163" i="75"/>
  <c r="D167" i="75"/>
  <c r="D171" i="75"/>
  <c r="D175" i="75"/>
  <c r="D179" i="75"/>
  <c r="D183" i="75"/>
  <c r="D187" i="75"/>
  <c r="D191" i="75"/>
  <c r="D195" i="75"/>
  <c r="D199" i="75"/>
  <c r="D203" i="75"/>
  <c r="D207" i="75"/>
  <c r="D211" i="75"/>
  <c r="D215" i="75"/>
  <c r="E1" i="76"/>
  <c r="A1" i="77"/>
  <c r="D102" i="75"/>
  <c r="D114" i="75"/>
  <c r="D126" i="75"/>
  <c r="D138" i="75"/>
  <c r="D150" i="75"/>
  <c r="D166" i="75"/>
  <c r="D178" i="75"/>
  <c r="D190" i="75"/>
  <c r="D202" i="75"/>
  <c r="D210" i="75"/>
  <c r="D100" i="75"/>
  <c r="D104" i="75"/>
  <c r="D108" i="75"/>
  <c r="D112" i="75"/>
  <c r="D116" i="75"/>
  <c r="D120" i="75"/>
  <c r="D124" i="75"/>
  <c r="D128" i="75"/>
  <c r="D132" i="75"/>
  <c r="D136" i="75"/>
  <c r="D140" i="75"/>
  <c r="D144" i="75"/>
  <c r="D148" i="75"/>
  <c r="D152" i="75"/>
  <c r="D156" i="75"/>
  <c r="D160" i="75"/>
  <c r="D164" i="75"/>
  <c r="D168" i="75"/>
  <c r="D172" i="75"/>
  <c r="D176" i="75"/>
  <c r="D180" i="75"/>
  <c r="D184" i="75"/>
  <c r="D188" i="75"/>
  <c r="D192" i="75"/>
  <c r="D196" i="75"/>
  <c r="D200" i="75"/>
  <c r="D204" i="75"/>
  <c r="D208" i="75"/>
  <c r="D212" i="75"/>
  <c r="D216" i="75"/>
  <c r="E2" i="76"/>
  <c r="D106" i="75"/>
  <c r="D118" i="75"/>
  <c r="D130" i="75"/>
  <c r="D142" i="75"/>
  <c r="D154" i="75"/>
  <c r="D162" i="75"/>
  <c r="D174" i="75"/>
  <c r="D186" i="75"/>
  <c r="D198" i="75"/>
  <c r="D101" i="75"/>
  <c r="D105" i="75"/>
  <c r="D109" i="75"/>
  <c r="D113" i="75"/>
  <c r="D117" i="75"/>
  <c r="D121" i="75"/>
  <c r="D125" i="75"/>
  <c r="D129" i="75"/>
  <c r="D133" i="75"/>
  <c r="D137" i="75"/>
  <c r="D141" i="75"/>
  <c r="D145" i="75"/>
  <c r="D149" i="75"/>
  <c r="D153" i="75"/>
  <c r="D157" i="75"/>
  <c r="D161" i="75"/>
  <c r="D165" i="75"/>
  <c r="D169" i="75"/>
  <c r="D173" i="75"/>
  <c r="D177" i="75"/>
  <c r="D181" i="75"/>
  <c r="D185" i="75"/>
  <c r="D189" i="75"/>
  <c r="D193" i="75"/>
  <c r="D197" i="75"/>
  <c r="D201" i="75"/>
  <c r="D205" i="75"/>
  <c r="D209" i="75"/>
  <c r="D213" i="75"/>
  <c r="A3" i="70" l="1"/>
  <c r="E2" i="70"/>
  <c r="A1" i="70"/>
  <c r="A3" i="69"/>
  <c r="A1" i="69"/>
  <c r="A3" i="68"/>
  <c r="A1" i="68"/>
  <c r="E3" i="70"/>
  <c r="E2" i="69"/>
  <c r="E1" i="70"/>
  <c r="E3" i="69" l="1"/>
  <c r="E1" i="69"/>
  <c r="D26" i="65" l="1"/>
  <c r="D35" i="65" s="1"/>
  <c r="D7" i="65"/>
  <c r="D21" i="64"/>
  <c r="D15" i="64"/>
  <c r="D8" i="64"/>
  <c r="D217" i="61"/>
  <c r="D216" i="61"/>
  <c r="D215" i="61"/>
  <c r="D214" i="61"/>
  <c r="D213" i="61"/>
  <c r="D212" i="61"/>
  <c r="D211" i="61"/>
  <c r="D210" i="61"/>
  <c r="D209" i="61"/>
  <c r="D208" i="61"/>
  <c r="D207" i="61"/>
  <c r="D206" i="61"/>
  <c r="D205" i="61"/>
  <c r="D204" i="61"/>
  <c r="D203" i="61"/>
  <c r="D202" i="61"/>
  <c r="D201" i="61"/>
  <c r="D200" i="61"/>
  <c r="D199" i="61"/>
  <c r="D198" i="61"/>
  <c r="D197" i="61"/>
  <c r="D196" i="61"/>
  <c r="D195" i="61"/>
  <c r="D194" i="61"/>
  <c r="D193" i="61"/>
  <c r="D192" i="61"/>
  <c r="D191" i="61"/>
  <c r="D190" i="61"/>
  <c r="D189" i="61"/>
  <c r="D188" i="61"/>
  <c r="D187" i="61"/>
  <c r="D186" i="61"/>
  <c r="D185" i="61"/>
  <c r="D184" i="61"/>
  <c r="D183" i="61"/>
  <c r="D182" i="61"/>
  <c r="D181" i="61"/>
  <c r="D180" i="61"/>
  <c r="D179" i="61"/>
  <c r="D178" i="61"/>
  <c r="D177" i="61"/>
  <c r="D176" i="61"/>
  <c r="D175" i="61"/>
  <c r="D174" i="61"/>
  <c r="D173" i="61"/>
  <c r="D172" i="61"/>
  <c r="D171" i="61"/>
  <c r="D170" i="61"/>
  <c r="D169" i="61"/>
  <c r="D168" i="61"/>
  <c r="D167" i="61"/>
  <c r="D166" i="61"/>
  <c r="D165" i="61"/>
  <c r="D164" i="61"/>
  <c r="D163" i="61"/>
  <c r="D162" i="61"/>
  <c r="D161" i="61"/>
  <c r="D160" i="61"/>
  <c r="D159" i="61"/>
  <c r="D158" i="61"/>
  <c r="D157" i="61"/>
  <c r="D156" i="61"/>
  <c r="D155" i="61"/>
  <c r="D154" i="61"/>
  <c r="D153" i="61"/>
  <c r="D152" i="61"/>
  <c r="D151" i="61"/>
  <c r="D150" i="61"/>
  <c r="D149" i="61"/>
  <c r="D148" i="61"/>
  <c r="D147" i="61"/>
  <c r="D146" i="61"/>
  <c r="D145" i="61"/>
  <c r="D144" i="61"/>
  <c r="D143" i="61"/>
  <c r="D142" i="61"/>
  <c r="D141" i="61"/>
  <c r="D140" i="61"/>
  <c r="D139" i="61"/>
  <c r="D138" i="61"/>
  <c r="D137" i="61"/>
  <c r="D136" i="61"/>
  <c r="D135" i="61"/>
  <c r="D134" i="61"/>
  <c r="D133" i="61"/>
  <c r="D132" i="61"/>
  <c r="D131" i="61"/>
  <c r="D130" i="61"/>
  <c r="D129" i="61"/>
  <c r="D128" i="61"/>
  <c r="D127" i="61"/>
  <c r="D126" i="61"/>
  <c r="D125" i="61"/>
  <c r="D124" i="61"/>
  <c r="D123" i="61"/>
  <c r="D122" i="61"/>
  <c r="D121" i="61"/>
  <c r="D120" i="61"/>
  <c r="D119" i="61"/>
  <c r="D118" i="61"/>
  <c r="D117" i="61"/>
  <c r="D116" i="61"/>
  <c r="D115" i="61"/>
  <c r="D114" i="61"/>
  <c r="D113" i="61"/>
  <c r="D112" i="61"/>
  <c r="D111" i="61"/>
  <c r="D110" i="61"/>
  <c r="D109" i="61"/>
  <c r="D108" i="61"/>
  <c r="D107" i="61"/>
  <c r="D106" i="61"/>
  <c r="D105" i="61"/>
  <c r="D104" i="61"/>
  <c r="D103" i="61"/>
  <c r="D102" i="61"/>
  <c r="D101" i="61"/>
  <c r="D100" i="61"/>
  <c r="D99" i="61"/>
  <c r="D98" i="61"/>
  <c r="D97" i="61"/>
  <c r="D96" i="61"/>
  <c r="E14" i="60"/>
  <c r="F14" i="60" s="1"/>
  <c r="G14" i="60" s="1"/>
  <c r="E3" i="62"/>
  <c r="A3" i="63"/>
  <c r="E2" i="63"/>
  <c r="E1" i="63"/>
  <c r="A1" i="62"/>
  <c r="A1" i="61" l="1"/>
  <c r="E1" i="62"/>
  <c r="A1" i="63"/>
  <c r="E3" i="63"/>
  <c r="E2" i="62"/>
  <c r="A3" i="62"/>
  <c r="A3" i="61"/>
  <c r="D26" i="58" l="1"/>
  <c r="D7" i="58"/>
  <c r="D35" i="58" s="1"/>
  <c r="D15" i="57"/>
  <c r="D8" i="57"/>
  <c r="D21" i="57" s="1"/>
  <c r="D76" i="56"/>
  <c r="D75" i="56" s="1"/>
  <c r="C76" i="56"/>
  <c r="C75" i="56" s="1"/>
  <c r="D38" i="56"/>
  <c r="C38" i="56"/>
  <c r="C19" i="56"/>
  <c r="D19" i="56"/>
  <c r="D8" i="56"/>
  <c r="D43" i="56" s="1"/>
  <c r="C8" i="56"/>
  <c r="E2" i="56"/>
  <c r="C17" i="55"/>
  <c r="C8" i="55"/>
  <c r="C208" i="54"/>
  <c r="C140" i="54"/>
  <c r="C130" i="54"/>
  <c r="C123" i="54"/>
  <c r="C122" i="54" s="1"/>
  <c r="C86" i="54"/>
  <c r="C78" i="54" s="1"/>
  <c r="C50" i="54"/>
  <c r="C8" i="54" s="1"/>
  <c r="G306" i="53"/>
  <c r="F306" i="53"/>
  <c r="F214" i="53" s="1"/>
  <c r="E306" i="53"/>
  <c r="D306" i="53"/>
  <c r="C306" i="53"/>
  <c r="D293" i="53"/>
  <c r="D214" i="53" s="1"/>
  <c r="C293" i="53"/>
  <c r="D216" i="53"/>
  <c r="C216" i="53"/>
  <c r="G214" i="53"/>
  <c r="E214" i="53"/>
  <c r="C214" i="53"/>
  <c r="E189" i="53"/>
  <c r="D189" i="53"/>
  <c r="C189" i="53"/>
  <c r="E183" i="53"/>
  <c r="D183" i="53"/>
  <c r="C183" i="53"/>
  <c r="E177" i="53"/>
  <c r="E172" i="53"/>
  <c r="E171" i="53" s="1"/>
  <c r="D171" i="53"/>
  <c r="C171" i="53"/>
  <c r="F90" i="53"/>
  <c r="C90" i="53"/>
  <c r="D26" i="53"/>
  <c r="C26" i="53"/>
  <c r="G20" i="53"/>
  <c r="F20" i="53"/>
  <c r="E20" i="53"/>
  <c r="D20" i="53"/>
  <c r="C20" i="53"/>
  <c r="G15" i="53"/>
  <c r="F15" i="53"/>
  <c r="E15" i="53"/>
  <c r="D15" i="53"/>
  <c r="C15" i="53"/>
  <c r="E14" i="53"/>
  <c r="F14" i="53" s="1"/>
  <c r="G14" i="53" s="1"/>
  <c r="E3" i="55"/>
  <c r="A3" i="55"/>
  <c r="E2" i="55"/>
  <c r="E1" i="56"/>
  <c r="A1" i="55"/>
  <c r="C43" i="56" l="1"/>
  <c r="C121" i="54"/>
  <c r="D122" i="54"/>
  <c r="A3" i="54"/>
  <c r="A3" i="56"/>
  <c r="E1" i="55"/>
  <c r="A1" i="54"/>
  <c r="A1" i="56"/>
  <c r="E3" i="56"/>
  <c r="D239" i="54" l="1"/>
  <c r="D235" i="54"/>
  <c r="D231" i="54"/>
  <c r="D227" i="54"/>
  <c r="D223" i="54"/>
  <c r="D219" i="54"/>
  <c r="D215" i="54"/>
  <c r="D211" i="54"/>
  <c r="D204" i="54"/>
  <c r="D200" i="54"/>
  <c r="D196" i="54"/>
  <c r="D192" i="54"/>
  <c r="D188" i="54"/>
  <c r="D184" i="54"/>
  <c r="D180" i="54"/>
  <c r="D176" i="54"/>
  <c r="D172" i="54"/>
  <c r="D168" i="54"/>
  <c r="D164" i="54"/>
  <c r="D160" i="54"/>
  <c r="D156" i="54"/>
  <c r="D152" i="54"/>
  <c r="D148" i="54"/>
  <c r="D144" i="54"/>
  <c r="D137" i="54"/>
  <c r="D133" i="54"/>
  <c r="D126" i="54"/>
  <c r="D212" i="54"/>
  <c r="D189" i="54"/>
  <c r="D169" i="54"/>
  <c r="D157" i="54"/>
  <c r="D145" i="54"/>
  <c r="D134" i="54"/>
  <c r="D123" i="54"/>
  <c r="D242" i="54"/>
  <c r="D238" i="54"/>
  <c r="D234" i="54"/>
  <c r="D230" i="54"/>
  <c r="D226" i="54"/>
  <c r="D222" i="54"/>
  <c r="D218" i="54"/>
  <c r="D214" i="54"/>
  <c r="D210" i="54"/>
  <c r="D207" i="54"/>
  <c r="D203" i="54"/>
  <c r="D199" i="54"/>
  <c r="D195" i="54"/>
  <c r="D191" i="54"/>
  <c r="D187" i="54"/>
  <c r="D183" i="54"/>
  <c r="D179" i="54"/>
  <c r="D175" i="54"/>
  <c r="D171" i="54"/>
  <c r="D167" i="54"/>
  <c r="D163" i="54"/>
  <c r="D159" i="54"/>
  <c r="D155" i="54"/>
  <c r="D151" i="54"/>
  <c r="D147" i="54"/>
  <c r="D143" i="54"/>
  <c r="D136" i="54"/>
  <c r="D132" i="54"/>
  <c r="D129" i="54"/>
  <c r="D125" i="54"/>
  <c r="D240" i="54"/>
  <c r="D232" i="54"/>
  <c r="D224" i="54"/>
  <c r="D216" i="54"/>
  <c r="D205" i="54"/>
  <c r="D201" i="54"/>
  <c r="D193" i="54"/>
  <c r="D181" i="54"/>
  <c r="D173" i="54"/>
  <c r="D161" i="54"/>
  <c r="D149" i="54"/>
  <c r="D141" i="54"/>
  <c r="D130" i="54"/>
  <c r="D241" i="54"/>
  <c r="D237" i="54"/>
  <c r="D233" i="54"/>
  <c r="D229" i="54"/>
  <c r="D225" i="54"/>
  <c r="D221" i="54"/>
  <c r="D217" i="54"/>
  <c r="D213" i="54"/>
  <c r="D209" i="54"/>
  <c r="D206" i="54"/>
  <c r="D202" i="54"/>
  <c r="D198" i="54"/>
  <c r="D194" i="54"/>
  <c r="D190" i="54"/>
  <c r="D186" i="54"/>
  <c r="D182" i="54"/>
  <c r="D178" i="54"/>
  <c r="D174" i="54"/>
  <c r="D170" i="54"/>
  <c r="D166" i="54"/>
  <c r="D162" i="54"/>
  <c r="D158" i="54"/>
  <c r="D154" i="54"/>
  <c r="D150" i="54"/>
  <c r="D146" i="54"/>
  <c r="D142" i="54"/>
  <c r="D139" i="54"/>
  <c r="D135" i="54"/>
  <c r="D131" i="54"/>
  <c r="D128" i="54"/>
  <c r="D124" i="54"/>
  <c r="D236" i="54"/>
  <c r="D228" i="54"/>
  <c r="D220" i="54"/>
  <c r="D208" i="54"/>
  <c r="D121" i="54" s="1"/>
  <c r="D197" i="54"/>
  <c r="D185" i="54"/>
  <c r="D177" i="54"/>
  <c r="D165" i="54"/>
  <c r="D153" i="54"/>
  <c r="D138" i="54"/>
  <c r="D127" i="54"/>
  <c r="D140" i="54"/>
  <c r="D26" i="51" l="1"/>
  <c r="D7" i="51"/>
  <c r="D35" i="51" s="1"/>
  <c r="D21" i="50"/>
  <c r="D15" i="50"/>
  <c r="D8" i="50"/>
  <c r="D46" i="49"/>
  <c r="C46" i="49"/>
  <c r="E41" i="49"/>
  <c r="E37" i="49"/>
  <c r="C37" i="49"/>
  <c r="E28" i="49"/>
  <c r="C28" i="49"/>
  <c r="E26" i="49"/>
  <c r="E20" i="49" s="1"/>
  <c r="C20" i="49"/>
  <c r="D15" i="49"/>
  <c r="C15" i="49"/>
  <c r="E1" i="49"/>
  <c r="E2" i="48"/>
  <c r="C215" i="47"/>
  <c r="C183" i="47"/>
  <c r="C168" i="47"/>
  <c r="D168" i="47" s="1"/>
  <c r="C158" i="47"/>
  <c r="D158" i="47" s="1"/>
  <c r="C125" i="47"/>
  <c r="C115" i="47"/>
  <c r="C105" i="47"/>
  <c r="D105" i="47" s="1"/>
  <c r="C98" i="47"/>
  <c r="D98" i="47" s="1"/>
  <c r="C97" i="47"/>
  <c r="C96" i="47" s="1"/>
  <c r="C70" i="47"/>
  <c r="C55" i="47"/>
  <c r="C8" i="47"/>
  <c r="C118" i="46"/>
  <c r="C101" i="46"/>
  <c r="E74" i="46"/>
  <c r="E72" i="46" s="1"/>
  <c r="D72" i="46"/>
  <c r="C72" i="46"/>
  <c r="E66" i="46"/>
  <c r="D66" i="46"/>
  <c r="E62" i="46"/>
  <c r="D62" i="46"/>
  <c r="D60" i="46" s="1"/>
  <c r="E61" i="46"/>
  <c r="E60" i="46" s="1"/>
  <c r="D61" i="46"/>
  <c r="C60" i="46"/>
  <c r="E52" i="46"/>
  <c r="D52" i="46"/>
  <c r="C52" i="46"/>
  <c r="C30" i="46"/>
  <c r="E14" i="46"/>
  <c r="F14" i="46" s="1"/>
  <c r="G14" i="46" s="1"/>
  <c r="E3" i="49"/>
  <c r="A3" i="49"/>
  <c r="E2" i="49"/>
  <c r="E1" i="48"/>
  <c r="A1" i="49"/>
  <c r="D115" i="47" l="1"/>
  <c r="D183" i="47"/>
  <c r="D215" i="47"/>
  <c r="D212" i="47"/>
  <c r="D208" i="47"/>
  <c r="D204" i="47"/>
  <c r="D200" i="47"/>
  <c r="D196" i="47"/>
  <c r="D192" i="47"/>
  <c r="D188" i="47"/>
  <c r="D184" i="47"/>
  <c r="D181" i="47"/>
  <c r="D177" i="47"/>
  <c r="D173" i="47"/>
  <c r="D169" i="47"/>
  <c r="D166" i="47"/>
  <c r="D162" i="47"/>
  <c r="D155" i="47"/>
  <c r="D151" i="47"/>
  <c r="D147" i="47"/>
  <c r="D143" i="47"/>
  <c r="D139" i="47"/>
  <c r="D135" i="47"/>
  <c r="D131" i="47"/>
  <c r="D127" i="47"/>
  <c r="D124" i="47"/>
  <c r="D120" i="47"/>
  <c r="D116" i="47"/>
  <c r="D113" i="47"/>
  <c r="D109" i="47"/>
  <c r="D102" i="47"/>
  <c r="D96" i="47"/>
  <c r="D106" i="47"/>
  <c r="D211" i="47"/>
  <c r="D207" i="47"/>
  <c r="D203" i="47"/>
  <c r="D199" i="47"/>
  <c r="D195" i="47"/>
  <c r="D191" i="47"/>
  <c r="D187" i="47"/>
  <c r="D180" i="47"/>
  <c r="D176" i="47"/>
  <c r="D172" i="47"/>
  <c r="D165" i="47"/>
  <c r="D161" i="47"/>
  <c r="D154" i="47"/>
  <c r="D150" i="47"/>
  <c r="D146" i="47"/>
  <c r="D142" i="47"/>
  <c r="D138" i="47"/>
  <c r="D134" i="47"/>
  <c r="D130" i="47"/>
  <c r="D126" i="47"/>
  <c r="D123" i="47"/>
  <c r="D119" i="47"/>
  <c r="D112" i="47"/>
  <c r="D108" i="47"/>
  <c r="D101" i="47"/>
  <c r="D213" i="47"/>
  <c r="D205" i="47"/>
  <c r="D197" i="47"/>
  <c r="D189" i="47"/>
  <c r="D182" i="47"/>
  <c r="D174" i="47"/>
  <c r="D167" i="47"/>
  <c r="D159" i="47"/>
  <c r="D152" i="47"/>
  <c r="D144" i="47"/>
  <c r="D136" i="47"/>
  <c r="D128" i="47"/>
  <c r="D121" i="47"/>
  <c r="D117" i="47"/>
  <c r="D114" i="47"/>
  <c r="D103" i="47"/>
  <c r="D217" i="47"/>
  <c r="D214" i="47"/>
  <c r="D210" i="47"/>
  <c r="D206" i="47"/>
  <c r="D202" i="47"/>
  <c r="D198" i="47"/>
  <c r="D194" i="47"/>
  <c r="D190" i="47"/>
  <c r="D186" i="47"/>
  <c r="D179" i="47"/>
  <c r="D175" i="47"/>
  <c r="D171" i="47"/>
  <c r="D164" i="47"/>
  <c r="D160" i="47"/>
  <c r="D157" i="47"/>
  <c r="D153" i="47"/>
  <c r="D149" i="47"/>
  <c r="D145" i="47"/>
  <c r="D141" i="47"/>
  <c r="D137" i="47"/>
  <c r="D133" i="47"/>
  <c r="D129" i="47"/>
  <c r="D122" i="47"/>
  <c r="D118" i="47"/>
  <c r="D111" i="47"/>
  <c r="D107" i="47"/>
  <c r="D104" i="47"/>
  <c r="D100" i="47"/>
  <c r="D216" i="47"/>
  <c r="D209" i="47"/>
  <c r="D201" i="47"/>
  <c r="D193" i="47"/>
  <c r="D185" i="47"/>
  <c r="D178" i="47"/>
  <c r="D170" i="47"/>
  <c r="D163" i="47"/>
  <c r="D156" i="47"/>
  <c r="D148" i="47"/>
  <c r="D140" i="47"/>
  <c r="D132" i="47"/>
  <c r="D110" i="47"/>
  <c r="D99" i="47"/>
  <c r="D125" i="47"/>
  <c r="A3" i="47"/>
  <c r="D97" i="47"/>
  <c r="A3" i="48"/>
  <c r="A1" i="47"/>
  <c r="A1" i="48"/>
  <c r="E3" i="48"/>
  <c r="D26" i="44" l="1"/>
  <c r="D7" i="44"/>
  <c r="D35" i="44" s="1"/>
  <c r="D15" i="43"/>
  <c r="D8" i="43"/>
  <c r="D21" i="43" s="1"/>
  <c r="E1" i="41"/>
  <c r="D217" i="40"/>
  <c r="D216" i="40"/>
  <c r="D215" i="40"/>
  <c r="D214" i="40"/>
  <c r="D213" i="40"/>
  <c r="D212" i="40"/>
  <c r="D211" i="40"/>
  <c r="D210" i="40"/>
  <c r="D209" i="40"/>
  <c r="D208" i="40"/>
  <c r="D207" i="40"/>
  <c r="D206" i="40"/>
  <c r="D205" i="40"/>
  <c r="D204" i="40"/>
  <c r="D203" i="40"/>
  <c r="D202" i="40"/>
  <c r="D201" i="40"/>
  <c r="D200" i="40"/>
  <c r="D199" i="40"/>
  <c r="D198" i="40"/>
  <c r="D197" i="40"/>
  <c r="D196" i="40"/>
  <c r="D195" i="40"/>
  <c r="D194" i="40"/>
  <c r="D193" i="40"/>
  <c r="D192" i="40"/>
  <c r="D191" i="40"/>
  <c r="D190" i="40"/>
  <c r="D189" i="40"/>
  <c r="D188" i="40"/>
  <c r="D187" i="40"/>
  <c r="D186" i="40"/>
  <c r="D185" i="40"/>
  <c r="D184" i="40"/>
  <c r="D183" i="40"/>
  <c r="D182" i="40"/>
  <c r="D181" i="40"/>
  <c r="D180" i="40"/>
  <c r="D179" i="40"/>
  <c r="D178" i="40"/>
  <c r="D177" i="40"/>
  <c r="D176" i="40"/>
  <c r="D175" i="40"/>
  <c r="D174" i="40"/>
  <c r="D173" i="40"/>
  <c r="D172" i="40"/>
  <c r="D171" i="40"/>
  <c r="D170" i="40"/>
  <c r="D169" i="40"/>
  <c r="D168" i="40"/>
  <c r="D167" i="40"/>
  <c r="D166" i="40"/>
  <c r="D165" i="40"/>
  <c r="D164" i="40"/>
  <c r="D163" i="40"/>
  <c r="D162" i="40"/>
  <c r="D161" i="40"/>
  <c r="D160" i="40"/>
  <c r="D159" i="40"/>
  <c r="D158" i="40"/>
  <c r="D157" i="40"/>
  <c r="D156" i="40"/>
  <c r="D155" i="40"/>
  <c r="D154" i="40"/>
  <c r="D153" i="40"/>
  <c r="D152" i="40"/>
  <c r="D151" i="40"/>
  <c r="D150" i="40"/>
  <c r="D149" i="40"/>
  <c r="D148" i="40"/>
  <c r="D147" i="40"/>
  <c r="D146" i="40"/>
  <c r="D145" i="40"/>
  <c r="D144" i="40"/>
  <c r="D143" i="40"/>
  <c r="D142" i="40"/>
  <c r="D141" i="40"/>
  <c r="D140" i="40"/>
  <c r="D139" i="40"/>
  <c r="D138" i="40"/>
  <c r="D137" i="40"/>
  <c r="D136" i="40"/>
  <c r="D135" i="40"/>
  <c r="D134" i="40"/>
  <c r="D133" i="40"/>
  <c r="D132" i="40"/>
  <c r="D131" i="40"/>
  <c r="D130" i="40"/>
  <c r="D129" i="40"/>
  <c r="D128" i="40"/>
  <c r="D127" i="40"/>
  <c r="D126" i="40"/>
  <c r="D125" i="40"/>
  <c r="D124" i="40"/>
  <c r="D123" i="40"/>
  <c r="D122" i="40"/>
  <c r="D121" i="40"/>
  <c r="D120" i="40"/>
  <c r="D119" i="40"/>
  <c r="D118" i="40"/>
  <c r="D117" i="40"/>
  <c r="D116" i="40"/>
  <c r="D115" i="40"/>
  <c r="D114" i="40"/>
  <c r="D113" i="40"/>
  <c r="D112" i="40"/>
  <c r="D111" i="40"/>
  <c r="D110" i="40"/>
  <c r="D109" i="40"/>
  <c r="D108" i="40"/>
  <c r="D107" i="40"/>
  <c r="D106" i="40"/>
  <c r="D105" i="40"/>
  <c r="D104" i="40"/>
  <c r="D103" i="40"/>
  <c r="D102" i="40"/>
  <c r="D101" i="40"/>
  <c r="D100" i="40"/>
  <c r="D99" i="40"/>
  <c r="D98" i="40"/>
  <c r="D97" i="40"/>
  <c r="E14" i="39"/>
  <c r="F14" i="39" s="1"/>
  <c r="G14" i="39" s="1"/>
  <c r="E3" i="41"/>
  <c r="A3" i="42"/>
  <c r="E2" i="42"/>
  <c r="E1" i="42"/>
  <c r="A1" i="41"/>
  <c r="A1" i="42" l="1"/>
  <c r="E3" i="42"/>
  <c r="E2" i="41"/>
  <c r="A1" i="40"/>
  <c r="A3" i="41"/>
  <c r="A3" i="40"/>
  <c r="F47" i="38" l="1"/>
  <c r="F42" i="38"/>
  <c r="F40" i="38"/>
  <c r="F39" i="38"/>
  <c r="F37" i="38"/>
  <c r="D26" i="37"/>
  <c r="D7" i="37"/>
  <c r="D35" i="37" s="1"/>
  <c r="D21" i="36"/>
  <c r="D15" i="36"/>
  <c r="D8" i="36"/>
  <c r="D47" i="35"/>
  <c r="D46" i="35" s="1"/>
  <c r="C47" i="35"/>
  <c r="C46" i="35"/>
  <c r="C37" i="35"/>
  <c r="C36" i="35"/>
  <c r="D32" i="35"/>
  <c r="C28" i="35"/>
  <c r="D23" i="35"/>
  <c r="C20" i="35"/>
  <c r="D15" i="35"/>
  <c r="C15" i="35"/>
  <c r="E14" i="35"/>
  <c r="E13" i="35"/>
  <c r="E12" i="35"/>
  <c r="E11" i="35"/>
  <c r="E10" i="35"/>
  <c r="E9" i="35"/>
  <c r="E8" i="35"/>
  <c r="E15" i="35" s="1"/>
  <c r="E1" i="35"/>
  <c r="E2" i="34"/>
  <c r="C184" i="33"/>
  <c r="C183" i="33"/>
  <c r="C115" i="33"/>
  <c r="C105" i="33"/>
  <c r="C98" i="33"/>
  <c r="C97" i="33" s="1"/>
  <c r="C70" i="33"/>
  <c r="C60" i="33"/>
  <c r="C55" i="33" s="1"/>
  <c r="C47" i="33"/>
  <c r="C8" i="33"/>
  <c r="D101" i="32"/>
  <c r="C101" i="32"/>
  <c r="E60" i="32"/>
  <c r="D60" i="32"/>
  <c r="C60" i="32"/>
  <c r="C52" i="32"/>
  <c r="E14" i="32"/>
  <c r="F14" i="32" s="1"/>
  <c r="G14" i="32" s="1"/>
  <c r="E3" i="35"/>
  <c r="A3" i="35"/>
  <c r="E2" i="35"/>
  <c r="E1" i="34"/>
  <c r="A1" i="35"/>
  <c r="C96" i="33" l="1"/>
  <c r="D115" i="33"/>
  <c r="A3" i="34"/>
  <c r="A3" i="33"/>
  <c r="D98" i="33"/>
  <c r="A1" i="34"/>
  <c r="E3" i="34"/>
  <c r="A1" i="33"/>
  <c r="D215" i="33" l="1"/>
  <c r="D211" i="33"/>
  <c r="D207" i="33"/>
  <c r="D203" i="33"/>
  <c r="D199" i="33"/>
  <c r="D195" i="33"/>
  <c r="D191" i="33"/>
  <c r="D187" i="33"/>
  <c r="D181" i="33"/>
  <c r="D177" i="33"/>
  <c r="D173" i="33"/>
  <c r="D169" i="33"/>
  <c r="D165" i="33"/>
  <c r="D161" i="33"/>
  <c r="D157" i="33"/>
  <c r="D153" i="33"/>
  <c r="D149" i="33"/>
  <c r="D145" i="33"/>
  <c r="D141" i="33"/>
  <c r="D137" i="33"/>
  <c r="D133" i="33"/>
  <c r="D129" i="33"/>
  <c r="D125" i="33"/>
  <c r="D121" i="33"/>
  <c r="D117" i="33"/>
  <c r="D114" i="33"/>
  <c r="D110" i="33"/>
  <c r="D106" i="33"/>
  <c r="D103" i="33"/>
  <c r="D99" i="33"/>
  <c r="D192" i="33"/>
  <c r="D170" i="33"/>
  <c r="D154" i="33"/>
  <c r="D142" i="33"/>
  <c r="D122" i="33"/>
  <c r="D111" i="33"/>
  <c r="D104" i="33"/>
  <c r="D214" i="33"/>
  <c r="D210" i="33"/>
  <c r="D206" i="33"/>
  <c r="D202" i="33"/>
  <c r="D198" i="33"/>
  <c r="D194" i="33"/>
  <c r="D190" i="33"/>
  <c r="D186" i="33"/>
  <c r="D180" i="33"/>
  <c r="D176" i="33"/>
  <c r="D172" i="33"/>
  <c r="D168" i="33"/>
  <c r="D164" i="33"/>
  <c r="D160" i="33"/>
  <c r="D156" i="33"/>
  <c r="D152" i="33"/>
  <c r="D148" i="33"/>
  <c r="D144" i="33"/>
  <c r="D140" i="33"/>
  <c r="D136" i="33"/>
  <c r="D132" i="33"/>
  <c r="D128" i="33"/>
  <c r="D124" i="33"/>
  <c r="D120" i="33"/>
  <c r="D116" i="33"/>
  <c r="D113" i="33"/>
  <c r="D109" i="33"/>
  <c r="D102" i="33"/>
  <c r="D96" i="33"/>
  <c r="D184" i="33"/>
  <c r="D174" i="33"/>
  <c r="D162" i="33"/>
  <c r="D150" i="33"/>
  <c r="D138" i="33"/>
  <c r="D130" i="33"/>
  <c r="D118" i="33"/>
  <c r="D107" i="33"/>
  <c r="D217" i="33"/>
  <c r="D213" i="33"/>
  <c r="D209" i="33"/>
  <c r="D205" i="33"/>
  <c r="D201" i="33"/>
  <c r="D197" i="33"/>
  <c r="D193" i="33"/>
  <c r="D189" i="33"/>
  <c r="D185" i="33"/>
  <c r="D179" i="33"/>
  <c r="D175" i="33"/>
  <c r="D171" i="33"/>
  <c r="D167" i="33"/>
  <c r="D163" i="33"/>
  <c r="D159" i="33"/>
  <c r="D155" i="33"/>
  <c r="D151" i="33"/>
  <c r="D147" i="33"/>
  <c r="D143" i="33"/>
  <c r="D139" i="33"/>
  <c r="D135" i="33"/>
  <c r="D131" i="33"/>
  <c r="D127" i="33"/>
  <c r="D123" i="33"/>
  <c r="D119" i="33"/>
  <c r="D112" i="33"/>
  <c r="D108" i="33"/>
  <c r="D101" i="33"/>
  <c r="D216" i="33"/>
  <c r="D212" i="33"/>
  <c r="D208" i="33"/>
  <c r="D204" i="33"/>
  <c r="D200" i="33"/>
  <c r="D196" i="33"/>
  <c r="D188" i="33"/>
  <c r="D182" i="33"/>
  <c r="D178" i="33"/>
  <c r="D166" i="33"/>
  <c r="D158" i="33"/>
  <c r="D146" i="33"/>
  <c r="D134" i="33"/>
  <c r="D126" i="33"/>
  <c r="D100" i="33"/>
  <c r="D97" i="33"/>
  <c r="D183" i="33"/>
  <c r="D105" i="33"/>
  <c r="E46" i="31" l="1"/>
  <c r="D47" i="31" s="1"/>
  <c r="F47" i="31" s="1"/>
  <c r="F46" i="31"/>
  <c r="E43" i="31"/>
  <c r="F43" i="31" s="1"/>
  <c r="F42" i="31"/>
  <c r="E42" i="31"/>
  <c r="F41" i="31"/>
  <c r="F40" i="31"/>
  <c r="F39" i="31"/>
  <c r="F38" i="31"/>
  <c r="F37" i="31"/>
  <c r="F36" i="31"/>
  <c r="D26" i="30"/>
  <c r="D7" i="30"/>
  <c r="D35" i="30" s="1"/>
  <c r="D15" i="29"/>
  <c r="D8" i="29"/>
  <c r="D21" i="29" s="1"/>
  <c r="D47" i="28"/>
  <c r="D46" i="28" s="1"/>
  <c r="C47" i="28"/>
  <c r="C46" i="28" s="1"/>
  <c r="D15" i="28"/>
  <c r="C15" i="28"/>
  <c r="E1" i="27"/>
  <c r="C184" i="26"/>
  <c r="C183" i="26" s="1"/>
  <c r="C125" i="26"/>
  <c r="C115" i="26"/>
  <c r="C105" i="26"/>
  <c r="C98" i="26"/>
  <c r="C97" i="26" s="1"/>
  <c r="C70" i="26"/>
  <c r="C60" i="26"/>
  <c r="C56" i="26"/>
  <c r="C55" i="26"/>
  <c r="A1" i="26"/>
  <c r="G101" i="25"/>
  <c r="F101" i="25"/>
  <c r="E101" i="25"/>
  <c r="D101" i="25"/>
  <c r="E72" i="25"/>
  <c r="D72" i="25"/>
  <c r="C72" i="25"/>
  <c r="E60" i="25"/>
  <c r="D60" i="25"/>
  <c r="C60" i="25"/>
  <c r="C52" i="25"/>
  <c r="E14" i="25"/>
  <c r="F14" i="25" s="1"/>
  <c r="G14" i="25" s="1"/>
  <c r="E3" i="27"/>
  <c r="A3" i="26"/>
  <c r="E2" i="28"/>
  <c r="E1" i="28"/>
  <c r="A1" i="27"/>
  <c r="D97" i="26" l="1"/>
  <c r="C96" i="26"/>
  <c r="D115" i="26" s="1"/>
  <c r="D183" i="26"/>
  <c r="A3" i="28"/>
  <c r="D184" i="26"/>
  <c r="E2" i="27"/>
  <c r="A1" i="28"/>
  <c r="E3" i="28"/>
  <c r="E45" i="31"/>
  <c r="F45" i="31" s="1"/>
  <c r="D98" i="26"/>
  <c r="A3" i="27"/>
  <c r="E44" i="31"/>
  <c r="F44" i="31" s="1"/>
  <c r="D214" i="26" l="1"/>
  <c r="D210" i="26"/>
  <c r="D206" i="26"/>
  <c r="D202" i="26"/>
  <c r="D198" i="26"/>
  <c r="D194" i="26"/>
  <c r="D190" i="26"/>
  <c r="D186" i="26"/>
  <c r="D180" i="26"/>
  <c r="D176" i="26"/>
  <c r="D172" i="26"/>
  <c r="D168" i="26"/>
  <c r="D164" i="26"/>
  <c r="D160" i="26"/>
  <c r="D156" i="26"/>
  <c r="D152" i="26"/>
  <c r="D148" i="26"/>
  <c r="D144" i="26"/>
  <c r="D140" i="26"/>
  <c r="D136" i="26"/>
  <c r="D132" i="26"/>
  <c r="D128" i="26"/>
  <c r="D121" i="26"/>
  <c r="D117" i="26"/>
  <c r="D114" i="26"/>
  <c r="D110" i="26"/>
  <c r="D106" i="26"/>
  <c r="D103" i="26"/>
  <c r="D99" i="26"/>
  <c r="D181" i="26"/>
  <c r="D169" i="26"/>
  <c r="D161" i="26"/>
  <c r="D145" i="26"/>
  <c r="D133" i="26"/>
  <c r="D125" i="26"/>
  <c r="D107" i="26"/>
  <c r="D100" i="26"/>
  <c r="D217" i="26"/>
  <c r="D213" i="26"/>
  <c r="D209" i="26"/>
  <c r="D205" i="26"/>
  <c r="D201" i="26"/>
  <c r="D197" i="26"/>
  <c r="D193" i="26"/>
  <c r="D189" i="26"/>
  <c r="D185" i="26"/>
  <c r="D179" i="26"/>
  <c r="D175" i="26"/>
  <c r="D171" i="26"/>
  <c r="D167" i="26"/>
  <c r="D163" i="26"/>
  <c r="D159" i="26"/>
  <c r="D155" i="26"/>
  <c r="D151" i="26"/>
  <c r="D147" i="26"/>
  <c r="D143" i="26"/>
  <c r="D139" i="26"/>
  <c r="D135" i="26"/>
  <c r="D131" i="26"/>
  <c r="D127" i="26"/>
  <c r="D124" i="26"/>
  <c r="D120" i="26"/>
  <c r="D116" i="26"/>
  <c r="D113" i="26"/>
  <c r="D109" i="26"/>
  <c r="D102" i="26"/>
  <c r="D96" i="26"/>
  <c r="D211" i="26"/>
  <c r="D203" i="26"/>
  <c r="D195" i="26"/>
  <c r="D187" i="26"/>
  <c r="D177" i="26"/>
  <c r="D165" i="26"/>
  <c r="D157" i="26"/>
  <c r="D149" i="26"/>
  <c r="D137" i="26"/>
  <c r="D122" i="26"/>
  <c r="D216" i="26"/>
  <c r="D212" i="26"/>
  <c r="D208" i="26"/>
  <c r="D204" i="26"/>
  <c r="D200" i="26"/>
  <c r="D196" i="26"/>
  <c r="D192" i="26"/>
  <c r="D188" i="26"/>
  <c r="D182" i="26"/>
  <c r="D178" i="26"/>
  <c r="D174" i="26"/>
  <c r="D170" i="26"/>
  <c r="D166" i="26"/>
  <c r="D162" i="26"/>
  <c r="D158" i="26"/>
  <c r="D154" i="26"/>
  <c r="D150" i="26"/>
  <c r="D146" i="26"/>
  <c r="D142" i="26"/>
  <c r="D138" i="26"/>
  <c r="D134" i="26"/>
  <c r="D130" i="26"/>
  <c r="D126" i="26"/>
  <c r="D123" i="26"/>
  <c r="D119" i="26"/>
  <c r="D112" i="26"/>
  <c r="D108" i="26"/>
  <c r="D101" i="26"/>
  <c r="D215" i="26"/>
  <c r="D207" i="26"/>
  <c r="D199" i="26"/>
  <c r="D191" i="26"/>
  <c r="D173" i="26"/>
  <c r="D153" i="26"/>
  <c r="D141" i="26"/>
  <c r="D129" i="26"/>
  <c r="D118" i="26"/>
  <c r="D111" i="26"/>
  <c r="D104" i="26"/>
  <c r="D105" i="26"/>
  <c r="D26" i="16" l="1"/>
  <c r="D7" i="16"/>
  <c r="D15" i="15"/>
  <c r="D8" i="15"/>
  <c r="D21" i="15" s="1"/>
  <c r="D15" i="14"/>
  <c r="C15" i="14"/>
  <c r="E1" i="14"/>
  <c r="E2" i="13"/>
  <c r="D217" i="12"/>
  <c r="D216" i="12"/>
  <c r="D215" i="12"/>
  <c r="D214" i="12"/>
  <c r="D213" i="12"/>
  <c r="D212" i="12"/>
  <c r="D211" i="12"/>
  <c r="D210" i="12"/>
  <c r="D209" i="12"/>
  <c r="D208" i="12"/>
  <c r="D207" i="12"/>
  <c r="D206" i="12"/>
  <c r="D205" i="12"/>
  <c r="D204" i="12"/>
  <c r="D203" i="12"/>
  <c r="D202" i="12"/>
  <c r="D201" i="12"/>
  <c r="D200" i="12"/>
  <c r="D199" i="12"/>
  <c r="D198" i="12"/>
  <c r="D197" i="12"/>
  <c r="D196" i="12"/>
  <c r="D195" i="12"/>
  <c r="D194" i="12"/>
  <c r="D193" i="12"/>
  <c r="D192" i="12"/>
  <c r="D191" i="12"/>
  <c r="D190" i="12"/>
  <c r="D189" i="12"/>
  <c r="D188" i="12"/>
  <c r="D187" i="12"/>
  <c r="D186" i="12"/>
  <c r="D185" i="12"/>
  <c r="D184" i="12"/>
  <c r="D183" i="12"/>
  <c r="D182" i="12"/>
  <c r="D181" i="12"/>
  <c r="D180" i="12"/>
  <c r="D179" i="12"/>
  <c r="D178" i="12"/>
  <c r="D177" i="12"/>
  <c r="D176" i="12"/>
  <c r="D175" i="12"/>
  <c r="D174" i="12"/>
  <c r="D173" i="12"/>
  <c r="D172" i="12"/>
  <c r="D171" i="12"/>
  <c r="D170" i="12"/>
  <c r="D169" i="12"/>
  <c r="D168" i="12"/>
  <c r="D167" i="12"/>
  <c r="D166" i="12"/>
  <c r="D165" i="12"/>
  <c r="D164" i="12"/>
  <c r="D163" i="12"/>
  <c r="D162" i="12"/>
  <c r="D161" i="12"/>
  <c r="D160" i="12"/>
  <c r="D159" i="12"/>
  <c r="D158" i="12"/>
  <c r="D157" i="12"/>
  <c r="D156" i="12"/>
  <c r="D155" i="12"/>
  <c r="D154" i="12"/>
  <c r="D153" i="12"/>
  <c r="D152" i="12"/>
  <c r="D151" i="12"/>
  <c r="D150" i="12"/>
  <c r="D149" i="12"/>
  <c r="D148" i="12"/>
  <c r="D147" i="12"/>
  <c r="D146" i="12"/>
  <c r="D145" i="12"/>
  <c r="D144" i="12"/>
  <c r="D143" i="12"/>
  <c r="D142" i="12"/>
  <c r="D141" i="12"/>
  <c r="D140" i="12"/>
  <c r="D139" i="12"/>
  <c r="D138" i="12"/>
  <c r="D137" i="12"/>
  <c r="D136" i="12"/>
  <c r="D135" i="12"/>
  <c r="D134" i="12"/>
  <c r="D133" i="12"/>
  <c r="D132" i="12"/>
  <c r="D131" i="12"/>
  <c r="D130" i="12"/>
  <c r="D129" i="12"/>
  <c r="D128" i="12"/>
  <c r="D127" i="12"/>
  <c r="D126" i="12"/>
  <c r="D125" i="12"/>
  <c r="D124" i="12"/>
  <c r="D123" i="12"/>
  <c r="D122" i="12"/>
  <c r="D121" i="12"/>
  <c r="D120" i="12"/>
  <c r="D119" i="12"/>
  <c r="D118" i="12"/>
  <c r="D117" i="12"/>
  <c r="D116" i="12"/>
  <c r="D115" i="12"/>
  <c r="D114" i="12"/>
  <c r="D113" i="12"/>
  <c r="D112" i="12"/>
  <c r="D111" i="12"/>
  <c r="D110" i="12"/>
  <c r="D109" i="12"/>
  <c r="D108" i="12"/>
  <c r="D107" i="12"/>
  <c r="D106" i="12"/>
  <c r="D105" i="12"/>
  <c r="D104" i="12"/>
  <c r="D103" i="12"/>
  <c r="D102" i="12"/>
  <c r="D101" i="12"/>
  <c r="D100" i="12"/>
  <c r="D99" i="12"/>
  <c r="D98" i="12"/>
  <c r="D97" i="12"/>
  <c r="D96" i="12"/>
  <c r="E60" i="11"/>
  <c r="D60" i="11"/>
  <c r="E14" i="11"/>
  <c r="F14" i="11" s="1"/>
  <c r="G14" i="11" s="1"/>
  <c r="E3" i="14"/>
  <c r="A3" i="14"/>
  <c r="E2" i="14"/>
  <c r="E1" i="13"/>
  <c r="A1" i="14"/>
  <c r="A3" i="13" l="1"/>
  <c r="A3" i="12"/>
  <c r="A1" i="13"/>
  <c r="E3" i="13"/>
  <c r="A1" i="12"/>
  <c r="F47" i="10" l="1"/>
  <c r="F46" i="10"/>
  <c r="F45" i="10"/>
  <c r="F44" i="10"/>
  <c r="D43" i="10"/>
  <c r="F43" i="10" s="1"/>
  <c r="F42" i="10"/>
  <c r="F41" i="10"/>
  <c r="F40" i="10"/>
  <c r="F39" i="10"/>
  <c r="D38" i="10"/>
  <c r="F38" i="10" s="1"/>
  <c r="F37" i="10"/>
  <c r="F36" i="10"/>
  <c r="D34" i="7"/>
  <c r="D32" i="7"/>
  <c r="D31" i="7"/>
  <c r="D29" i="7"/>
  <c r="E1" i="7"/>
  <c r="E2" i="6"/>
  <c r="E14" i="4"/>
  <c r="F14" i="4" s="1"/>
  <c r="G14" i="4" s="1"/>
  <c r="E3" i="7"/>
  <c r="A3" i="7"/>
  <c r="E2" i="7"/>
  <c r="E1" i="6"/>
  <c r="A1" i="7"/>
  <c r="A3" i="5" l="1"/>
  <c r="A1" i="5"/>
  <c r="A3" i="6"/>
  <c r="A1" i="6"/>
  <c r="E3" i="6"/>
</calcChain>
</file>

<file path=xl/sharedStrings.xml><?xml version="1.0" encoding="utf-8"?>
<sst xmlns="http://schemas.openxmlformats.org/spreadsheetml/2006/main" count="16783" uniqueCount="2616">
  <si>
    <t>DIF</t>
  </si>
  <si>
    <t>Desarrollo Integral de la Familia</t>
  </si>
  <si>
    <t>COMUDE</t>
  </si>
  <si>
    <t>Comisión Municipal del Deporte y Cultura Física</t>
  </si>
  <si>
    <t>SAPAL</t>
  </si>
  <si>
    <t xml:space="preserve">Sistema Municipal de Agua Potable y Alcantarillado </t>
  </si>
  <si>
    <t>IMM</t>
  </si>
  <si>
    <t>Instituto Municipal de la Mujer</t>
  </si>
  <si>
    <t>ZOOLEON</t>
  </si>
  <si>
    <t>Patronato del Parque Zoológico de León</t>
  </si>
  <si>
    <t>FPJ</t>
  </si>
  <si>
    <t>Fideicomiso Promoción Juvenil</t>
  </si>
  <si>
    <t>EXPLORA</t>
  </si>
  <si>
    <t>Patronato de Explora</t>
  </si>
  <si>
    <t>ICL</t>
  </si>
  <si>
    <t>Instituto Cultural de León</t>
  </si>
  <si>
    <t>MC</t>
  </si>
  <si>
    <t>Museo de la Ciudad</t>
  </si>
  <si>
    <t>FERIALEON</t>
  </si>
  <si>
    <t xml:space="preserve">Patronato de la Feria y Parque Ecológico </t>
  </si>
  <si>
    <t>IMPLAN</t>
  </si>
  <si>
    <t xml:space="preserve">Instituto Municipal de Planeación </t>
  </si>
  <si>
    <t>PPM</t>
  </si>
  <si>
    <t>Patronato del Parque Metropolitano</t>
  </si>
  <si>
    <t>IMUVI</t>
  </si>
  <si>
    <t xml:space="preserve">Instituto Municipal de Vivienda </t>
  </si>
  <si>
    <t>BOMBEROS</t>
  </si>
  <si>
    <t>Patronato de Bomberos</t>
  </si>
  <si>
    <t>FCIND</t>
  </si>
  <si>
    <t>Fideicomiso Ciudad Industrial</t>
  </si>
  <si>
    <t>FIDOC</t>
  </si>
  <si>
    <t>Fideicomiso de Obras por Cooperación</t>
  </si>
  <si>
    <t>SIAP</t>
  </si>
  <si>
    <t xml:space="preserve">Sistema Integral de Aseo Público </t>
  </si>
  <si>
    <t>SAPAL-RURAL</t>
  </si>
  <si>
    <t>Sistema Municipal de Agua Potable y Alcantarillado Rural</t>
  </si>
  <si>
    <t>AMSP</t>
  </si>
  <si>
    <t>Academia Metropolitana de Seguridad Pública</t>
  </si>
  <si>
    <t>IMJ</t>
  </si>
  <si>
    <t>Instituto Municipal de la Juventud</t>
  </si>
  <si>
    <t>FIFOSEC</t>
  </si>
  <si>
    <t>Fideicomiso para el Fortalecimiento de la Seguridad Ciudadana</t>
  </si>
  <si>
    <t>Ejercicio:</t>
  </si>
  <si>
    <t>Notas de Desglose y Memoria</t>
  </si>
  <si>
    <t>Periodicidad:</t>
  </si>
  <si>
    <t>Trimestral</t>
  </si>
  <si>
    <t>Correspondiente del 01 Enero al 31 De Diciembre de 2018</t>
  </si>
  <si>
    <t>Corte:</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</si>
  <si>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</si>
  <si>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</si>
  <si>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</si>
  <si>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</si>
  <si>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</si>
  <si>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</si>
  <si>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</si>
  <si>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</si>
  <si>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</si>
  <si>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</si>
  <si>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</si>
  <si>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t>
  </si>
  <si>
    <t>ESF-05</t>
  </si>
  <si>
    <t>INVENTARIO Y 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</si>
  <si>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</si>
  <si>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</si>
  <si>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</si>
  <si>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</si>
  <si>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</si>
  <si>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</si>
  <si>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</si>
  <si>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</si>
  <si>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</si>
  <si>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</si>
  <si>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</si>
  <si>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 NO CIRCULANTES</t>
  </si>
  <si>
    <t>ESF-12</t>
  </si>
  <si>
    <t>CUENTAS Y DOCUMENTOS POR PAGAR</t>
  </si>
  <si>
    <t>ESF-13</t>
  </si>
  <si>
    <t>FONDOS Y BIENES DE TERCEROS</t>
  </si>
  <si>
    <t>ESF-14</t>
  </si>
  <si>
    <t>OTROS PASIVOS CIRCULANTES</t>
  </si>
  <si>
    <t>EA-01</t>
  </si>
  <si>
    <t>INGRESOS</t>
  </si>
  <si>
    <t>EA-02</t>
  </si>
  <si>
    <t>OTROS INGRESOS</t>
  </si>
  <si>
    <t>EA-03</t>
  </si>
  <si>
    <t>GASTOS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</si>
  <si>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</si>
  <si>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</si>
  <si>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</si>
  <si>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</si>
  <si>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</si>
  <si>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</si>
  <si>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</si>
  <si>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</si>
  <si>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</si>
  <si>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</si>
  <si>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</si>
  <si>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</si>
  <si>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</si>
  <si>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</si>
  <si>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</si>
  <si>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</si>
  <si>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</si>
  <si>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PRESUPUESTALES</t>
  </si>
  <si>
    <t>Bajo protesta de decir verdad declaramos que los Estados Financieros y sus notas, son razonablemente correctos y son responsabilidad del emisor.</t>
  </si>
  <si>
    <t>Integración de las Notas de Desglose de las Paramunicipales del municipio de León</t>
  </si>
  <si>
    <t>Entidades Paraestatales y Fideicomisos No Empresariales y No Financieros
Notas a los Estados Financieros de las Descentralizadas del Municipio de León
AL 31 DE DICIEMBRE DE 2018</t>
  </si>
  <si>
    <t>Notas de Desglose Estado de Situación Financiera</t>
  </si>
  <si>
    <t>Notas</t>
  </si>
  <si>
    <t>ESF-01 FONDOS CON AFECTACIÓN ESPECÍFICA E INVERSIONES FINANCIERAS</t>
  </si>
  <si>
    <t>Cuenta</t>
  </si>
  <si>
    <t>Nombre de la Cuenta</t>
  </si>
  <si>
    <t>Monto</t>
  </si>
  <si>
    <t>Tipo</t>
  </si>
  <si>
    <t>Inversiones Temporales (Hasta 3 meses)</t>
  </si>
  <si>
    <t>Fondo(Papel Gubernamental con Liquidez Diaria)</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</si>
  <si>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</si>
  <si>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</si>
  <si>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</si>
  <si>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</si>
  <si>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</si>
  <si>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</si>
  <si>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</si>
  <si>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</si>
  <si>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</si>
  <si>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</si>
  <si>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</si>
  <si>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</si>
  <si>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</si>
  <si>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</si>
  <si>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seguimiento a saldos antiguos</t>
  </si>
  <si>
    <t>Deudores por Anticipos de la Tesorería a Corto Plazo</t>
  </si>
  <si>
    <t>Anticipo a Proveedores por Adquisición de Bienes y Prestación de Servicios a Corto Plazo</t>
  </si>
  <si>
    <t>Se cancela en el siguiente mes</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</si>
  <si>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</si>
  <si>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</si>
  <si>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</si>
  <si>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</si>
  <si>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INVENTARIO</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</si>
  <si>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</si>
  <si>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</si>
  <si>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</si>
  <si>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</si>
  <si>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</si>
  <si>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</si>
  <si>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</si>
  <si>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</si>
  <si>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</si>
  <si>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</si>
  <si>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</si>
  <si>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</si>
  <si>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</si>
  <si>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</si>
  <si>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</si>
  <si>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</si>
  <si>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</si>
  <si>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</si>
  <si>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</si>
  <si>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</si>
  <si>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</si>
  <si>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</si>
  <si>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</si>
  <si>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</si>
  <si>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</si>
  <si>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Caracteristica</t>
  </si>
  <si>
    <t>Bienes Inmuebles, Infraestructura y Construcciones en Proceso</t>
  </si>
  <si>
    <t>Linea recta</t>
  </si>
  <si>
    <t>En buen estado</t>
  </si>
  <si>
    <t>Terrenos</t>
  </si>
  <si>
    <t>no aplica</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</si>
  <si>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</si>
  <si>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</si>
  <si>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</si>
  <si>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</si>
  <si>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</si>
  <si>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</si>
  <si>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</si>
  <si>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</si>
  <si>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10, 33.3 ,10</t>
  </si>
  <si>
    <t>Mobiliario y Equipo Educacional y Recreativo</t>
  </si>
  <si>
    <t>10, 20</t>
  </si>
  <si>
    <t>Equipo e Instrumental Médico y de Laboratorio</t>
  </si>
  <si>
    <t>Vehículos y Equipo de Transporte</t>
  </si>
  <si>
    <t>20,20</t>
  </si>
  <si>
    <t>Equipo de Defensa y Seguridad</t>
  </si>
  <si>
    <t>10, 10</t>
  </si>
  <si>
    <t>Maquinaria, Otros Equipos y Herramientas</t>
  </si>
  <si>
    <t>10,10,10,10,10</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</si>
  <si>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</si>
  <si>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</si>
  <si>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</si>
  <si>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</si>
  <si>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</si>
  <si>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</si>
  <si>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</si>
  <si>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</si>
  <si>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</si>
  <si>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</si>
  <si>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</si>
  <si>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</si>
  <si>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</si>
  <si>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</si>
  <si>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</si>
  <si>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</si>
  <si>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</si>
  <si>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</si>
  <si>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</si>
  <si>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</si>
  <si>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</si>
  <si>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</si>
  <si>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</si>
  <si>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</si>
  <si>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</si>
  <si>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</si>
  <si>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</si>
  <si>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</si>
  <si>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</si>
  <si>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</si>
  <si>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</si>
  <si>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</si>
  <si>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</si>
  <si>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</si>
  <si>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</si>
  <si>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</si>
  <si>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</si>
  <si>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</si>
  <si>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</si>
  <si>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</si>
  <si>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</si>
  <si>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</si>
  <si>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</si>
  <si>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</si>
  <si>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</si>
  <si>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</si>
  <si>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</si>
  <si>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</si>
  <si>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</si>
  <si>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</si>
  <si>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</si>
  <si>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</si>
  <si>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</si>
  <si>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</si>
  <si>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</si>
  <si>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</si>
  <si>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</si>
  <si>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</si>
  <si>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</si>
  <si>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</si>
  <si>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</si>
  <si>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</si>
  <si>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</si>
  <si>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</si>
  <si>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</si>
  <si>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</si>
  <si>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</si>
  <si>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</si>
  <si>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Notas de Desglose Estado de Actividades</t>
  </si>
  <si>
    <t>EA-01 INGRESOS</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</si>
  <si>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</si>
  <si>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</si>
  <si>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</si>
  <si>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</si>
  <si>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</si>
  <si>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</si>
  <si>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</si>
  <si>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</si>
  <si>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</si>
  <si>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</si>
  <si>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</si>
  <si>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</si>
  <si>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</si>
  <si>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para el Seguro Social</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</si>
  <si>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</si>
  <si>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</si>
  <si>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</si>
  <si>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</si>
  <si>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</si>
  <si>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</si>
  <si>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</si>
  <si>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a los Hidrocarburos</t>
  </si>
  <si>
    <t>Derechos por Prestación de Servicios</t>
  </si>
  <si>
    <t>Ingreso por preescolar, terapias, consultas y rehabilitacion</t>
  </si>
  <si>
    <t>Accesorios de Derechos</t>
  </si>
  <si>
    <t>Otros Derechos</t>
  </si>
  <si>
    <t>Productos de Tipo Corriente</t>
  </si>
  <si>
    <t>Productos Derivados del Uso y Aprovechamiento de Bienes no Sujetos a Régimen de Dominio Público</t>
  </si>
  <si>
    <t>Enajenación de Bienes Muebles no Sujetos a ser Inventariados</t>
  </si>
  <si>
    <t>Accesorios de Productos</t>
  </si>
  <si>
    <t>Otros Productos que Generan Ingresos Corrientes</t>
  </si>
  <si>
    <t>Ingresos por servicios Sanitarios</t>
  </si>
  <si>
    <t>Aprovechamientos de Tipo Corriente</t>
  </si>
  <si>
    <t>Incentivos Derivados de la Colaboración Fiscal</t>
  </si>
  <si>
    <t>Multas</t>
  </si>
  <si>
    <t>Indemnizaciones</t>
  </si>
  <si>
    <t>Reintegros</t>
  </si>
  <si>
    <t>Aprovechamientos Provenientes de Obras Públicas</t>
  </si>
  <si>
    <t>Aprovechamientos por Participaciones Derivadas de la Aplicación de Leyes</t>
  </si>
  <si>
    <t>Aprovechamientos por Aportaciones y Cooperaciones</t>
  </si>
  <si>
    <t>Accesorios de Aprovechamientos</t>
  </si>
  <si>
    <t>Otros Aprovechamientos</t>
  </si>
  <si>
    <t>Ingresos por servicios Psicologicos, donativos, ingresos por evento</t>
  </si>
  <si>
    <t>Ingresos por Venta de Bienes y Servicios</t>
  </si>
  <si>
    <t>Ingresos por Venta de Mercancías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</si>
  <si>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</si>
  <si>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</si>
  <si>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</si>
  <si>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</si>
  <si>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</si>
  <si>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Ingresos Causados en Ejercicios Fiscales Anteriores Pendientes de Liquidación o Pago</t>
  </si>
  <si>
    <t>PARTICIPACIONES, APORTACIONES, TRANSFERENCIAS, ASIGNACIONES, SUBSIDIOS Y OTRAS AYUDAS</t>
  </si>
  <si>
    <t>Participaciones y Aportaciones</t>
  </si>
  <si>
    <t>Participaciones</t>
  </si>
  <si>
    <t>Aportaciones</t>
  </si>
  <si>
    <t>Convenios</t>
  </si>
  <si>
    <t>Ing. Etiquetado servicios asistenciales</t>
  </si>
  <si>
    <t>Transferencias, Asignaciones, Subsidios y Otras ayudas</t>
  </si>
  <si>
    <t>Transferencias Internas y Asignaciones del Sector Público</t>
  </si>
  <si>
    <t>Transferencias del Sector Público</t>
  </si>
  <si>
    <t>Subsidios y Subvenciones</t>
  </si>
  <si>
    <t>Subsidio recibido de Municipio</t>
  </si>
  <si>
    <t>Ayudas Sociales</t>
  </si>
  <si>
    <t>Pensiones y Jubilaciones</t>
  </si>
  <si>
    <t>Transferencias del Exterior</t>
  </si>
  <si>
    <t>EA-02 OTROS INGRESOS</t>
  </si>
  <si>
    <t>OTROS INGRESOS Y BENEFICIOS</t>
  </si>
  <si>
    <t>Ingresos Financieros</t>
  </si>
  <si>
    <t>Productos Financieros</t>
  </si>
  <si>
    <t>Rendimientos por inversiones e intereses bancarios</t>
  </si>
  <si>
    <t>Intereses Ganados de Valores, Créditos, Bonos y Otros.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</si>
  <si>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</si>
  <si>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</si>
  <si>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</si>
  <si>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</si>
  <si>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</si>
  <si>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</si>
  <si>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</si>
  <si>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</si>
  <si>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</si>
  <si>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Disminución del Exceso en Provisiones</t>
  </si>
  <si>
    <t>Otros Ingresos y Beneficios Varios</t>
  </si>
  <si>
    <t>Otros Ingresos de Ejercicios Anteriores</t>
  </si>
  <si>
    <t>Bonificaciones y Descuentos Obtenidos</t>
  </si>
  <si>
    <t>Diferencias por Tipo de Cambio a Favor en Efectivo y Equivalentes</t>
  </si>
  <si>
    <t>Diferencias de Cotizaciones a Favor en Valores Negociables</t>
  </si>
  <si>
    <t>Resultado por Posición Monetaria</t>
  </si>
  <si>
    <t>Utilidades por Participación Patrimonial</t>
  </si>
  <si>
    <t>EA-03 GASTOS</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</si>
  <si>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</si>
  <si>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</si>
  <si>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</si>
  <si>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</si>
  <si>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</si>
  <si>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</si>
  <si>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</si>
  <si>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</si>
  <si>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</si>
  <si>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</si>
  <si>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</si>
  <si>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</si>
  <si>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</si>
  <si>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</si>
  <si>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</si>
  <si>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</si>
  <si>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</si>
  <si>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</si>
  <si>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</si>
  <si>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</si>
  <si>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</si>
  <si>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</si>
  <si>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</si>
  <si>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</si>
  <si>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</si>
  <si>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</si>
  <si>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</si>
  <si>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</si>
  <si>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</si>
  <si>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</si>
  <si>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</si>
  <si>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</si>
  <si>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</si>
  <si>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</si>
  <si>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</si>
  <si>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</si>
  <si>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</si>
  <si>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</si>
  <si>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</si>
  <si>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</si>
  <si>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</si>
  <si>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</si>
  <si>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</si>
  <si>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</si>
  <si>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</si>
  <si>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</si>
  <si>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</si>
  <si>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</si>
  <si>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</si>
  <si>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</si>
  <si>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</si>
  <si>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</si>
  <si>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</si>
  <si>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</si>
  <si>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</si>
  <si>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</si>
  <si>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</si>
  <si>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</si>
  <si>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</si>
  <si>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</si>
  <si>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</si>
  <si>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</si>
  <si>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</si>
  <si>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</si>
  <si>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</si>
  <si>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</si>
  <si>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</si>
  <si>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</si>
  <si>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</si>
  <si>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</si>
  <si>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</si>
  <si>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</si>
  <si>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</si>
  <si>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</si>
  <si>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</si>
  <si>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</si>
  <si>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</si>
  <si>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</si>
  <si>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</si>
  <si>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</si>
  <si>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</si>
  <si>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</si>
  <si>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</si>
  <si>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</si>
  <si>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</si>
  <si>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</si>
  <si>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</si>
  <si>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</si>
  <si>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</si>
  <si>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</si>
  <si>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</si>
  <si>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</si>
  <si>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</si>
  <si>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</si>
  <si>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</si>
  <si>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</si>
  <si>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</si>
  <si>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</si>
  <si>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</si>
  <si>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</si>
  <si>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</si>
  <si>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</si>
  <si>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</si>
  <si>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</si>
  <si>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</si>
  <si>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</si>
  <si>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</si>
  <si>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</si>
  <si>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</si>
  <si>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</si>
  <si>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t>
  </si>
  <si>
    <t>Inversión Pública no Capitalizable</t>
  </si>
  <si>
    <t>Construcción en Bienes no Capitalizable</t>
  </si>
  <si>
    <t>Notas de Desglose Estado de Variación en la Hacienda Pública</t>
  </si>
  <si>
    <t>VHP-01 PATRIMONIO CONTRIBUIDO</t>
  </si>
  <si>
    <t>Propios y Municipal</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</si>
  <si>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</si>
  <si>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</si>
  <si>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</si>
  <si>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</si>
  <si>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</si>
  <si>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</si>
  <si>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</si>
  <si>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</si>
  <si>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</si>
  <si>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</si>
  <si>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</si>
  <si>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</si>
  <si>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</si>
  <si>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</si>
  <si>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</si>
  <si>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</si>
  <si>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</si>
  <si>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</si>
  <si>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Notas de Desglose Estado de Flujos de Efectivo</t>
  </si>
  <si>
    <t>EFE-01 FLUJOS DE EFECTIVO</t>
  </si>
  <si>
    <t>Saldo Final</t>
  </si>
  <si>
    <t>Saldo Inicial</t>
  </si>
  <si>
    <t>Efectivo</t>
  </si>
  <si>
    <t>Bancos/Tesorería</t>
  </si>
  <si>
    <t>Bancos/Dependencias y Otros</t>
  </si>
  <si>
    <t>Depósitos de Fondos de Terceros en Garantía y/o Administración</t>
  </si>
  <si>
    <t>Otros Efectivos y Equivalentes</t>
  </si>
  <si>
    <t>Total</t>
  </si>
  <si>
    <t>EFE-02 ADQ. BIENES MUEBLES E INMUEBLES</t>
  </si>
  <si>
    <t>Subsidio</t>
  </si>
  <si>
    <t>Pagos</t>
  </si>
  <si>
    <t>EFE-03 CONCILIACION DEL FLUJO DE EFECTIVO</t>
  </si>
  <si>
    <t>Conciliación entre los Ingresos Presupuestarios y Contables</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</si>
  <si>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</si>
  <si>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</si>
  <si>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</si>
  <si>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</si>
  <si>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</si>
  <si>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</si>
  <si>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</si>
  <si>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</si>
  <si>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</si>
  <si>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</si>
  <si>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</si>
  <si>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</si>
  <si>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</si>
  <si>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</si>
  <si>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</si>
  <si>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</si>
  <si>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</si>
  <si>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</si>
  <si>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</si>
  <si>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</si>
  <si>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</si>
  <si>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</si>
  <si>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</si>
  <si>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</si>
  <si>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</si>
  <si>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</si>
  <si>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</si>
  <si>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</si>
  <si>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</si>
  <si>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</si>
  <si>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</si>
  <si>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</si>
  <si>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</si>
  <si>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</si>
  <si>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</si>
  <si>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</si>
  <si>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</si>
  <si>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</si>
  <si>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</si>
  <si>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</si>
  <si>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</si>
  <si>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</si>
  <si>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</si>
  <si>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Concepto</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</si>
  <si>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</si>
  <si>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</si>
  <si>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</si>
  <si>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</si>
  <si>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</si>
  <si>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</si>
  <si>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</si>
  <si>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</si>
  <si>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</si>
  <si>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</si>
  <si>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</si>
  <si>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</si>
  <si>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</si>
  <si>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</si>
  <si>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</si>
  <si>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</si>
  <si>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</si>
  <si>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</si>
  <si>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</si>
  <si>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</si>
  <si>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</si>
  <si>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</si>
  <si>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</si>
  <si>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</si>
  <si>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</si>
  <si>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</si>
  <si>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</si>
  <si>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</si>
  <si>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</si>
  <si>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</si>
  <si>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</si>
  <si>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</si>
  <si>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</si>
  <si>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</si>
  <si>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</si>
  <si>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</si>
  <si>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</si>
  <si>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</si>
  <si>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</si>
  <si>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</si>
  <si>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</si>
  <si>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</si>
  <si>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</si>
  <si>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</si>
  <si>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</si>
  <si>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LINEA RECTA</t>
  </si>
  <si>
    <t>“Bajo protesta de decir verdad declaramos que los Estados Financieros y sus notas, son razonablemente correctos y son responsabilidad del emisor".</t>
  </si>
  <si>
    <t>FORMA PARTE DE APROXIMADAMENTE EL 59 % DE LOS INGRESOS DE LA INSTITUCIÓN</t>
  </si>
  <si>
    <t>FORMA PARTE DE APROXIMADAMENTE EL 41 % DE LOS INGRESOS DE LA INSTITUCIÓN</t>
  </si>
  <si>
    <t>DONACIONES  DE  CAPITAL</t>
  </si>
  <si>
    <t>MUNICIPAL</t>
  </si>
  <si>
    <t>SISTEMA DE AGUA POTABLE Y ALCANTARILLADO DE LEÓN</t>
  </si>
  <si>
    <t>Correspondiente del 01 de enero al 31 de diciembre de 2018</t>
  </si>
  <si>
    <t>1114</t>
  </si>
  <si>
    <t>PAGARÉ BANCARIO</t>
  </si>
  <si>
    <t>1115</t>
  </si>
  <si>
    <t>1122</t>
  </si>
  <si>
    <t>1123</t>
  </si>
  <si>
    <t>1131</t>
  </si>
  <si>
    <t>1134</t>
  </si>
  <si>
    <t>1139</t>
  </si>
  <si>
    <t>1151</t>
  </si>
  <si>
    <t>PROMEDIO</t>
  </si>
  <si>
    <t>1231</t>
  </si>
  <si>
    <t>1233</t>
  </si>
  <si>
    <t>LÍNEA RECTA</t>
  </si>
  <si>
    <t>5% ANUAL</t>
  </si>
  <si>
    <t>REGISTRO MENSUAL</t>
  </si>
  <si>
    <t>1234</t>
  </si>
  <si>
    <t>1235</t>
  </si>
  <si>
    <t>1236</t>
  </si>
  <si>
    <t>1241</t>
  </si>
  <si>
    <t>10% Y 33.33%</t>
  </si>
  <si>
    <t>1244</t>
  </si>
  <si>
    <t>25% ANUAL</t>
  </si>
  <si>
    <t>1246</t>
  </si>
  <si>
    <t>10% Y 8%</t>
  </si>
  <si>
    <t>1251</t>
  </si>
  <si>
    <t>REGISTRO MENSUAL POR VIGENCIA</t>
  </si>
  <si>
    <t>1252</t>
  </si>
  <si>
    <t>1254</t>
  </si>
  <si>
    <t>1271</t>
  </si>
  <si>
    <t>1273</t>
  </si>
  <si>
    <t>1161</t>
  </si>
  <si>
    <t>CUENTAS CON VENCIMIENTO DE 24 MESES O MAS</t>
  </si>
  <si>
    <t>1162</t>
  </si>
  <si>
    <t>2% SOBRE EL INVENTARIO AL CIERRE DEL EJERCICIO</t>
  </si>
  <si>
    <t>2111</t>
  </si>
  <si>
    <t>2112</t>
  </si>
  <si>
    <t>2113</t>
  </si>
  <si>
    <t>2114</t>
  </si>
  <si>
    <t>2115</t>
  </si>
  <si>
    <t>2117</t>
  </si>
  <si>
    <t>2119</t>
  </si>
  <si>
    <t>2164</t>
  </si>
  <si>
    <t>RECURSOS PROPIOS</t>
  </si>
  <si>
    <t>2249</t>
  </si>
  <si>
    <t>4173</t>
  </si>
  <si>
    <t>4212</t>
  </si>
  <si>
    <t>4213</t>
  </si>
  <si>
    <t>4311</t>
  </si>
  <si>
    <t>4392</t>
  </si>
  <si>
    <t>Descuentos obtenidos</t>
  </si>
  <si>
    <t>4393</t>
  </si>
  <si>
    <t>Fluctuación cambiaria</t>
  </si>
  <si>
    <t>4399</t>
  </si>
  <si>
    <t>5111</t>
  </si>
  <si>
    <t>5112</t>
  </si>
  <si>
    <t>5113</t>
  </si>
  <si>
    <t>5114</t>
  </si>
  <si>
    <t>5115</t>
  </si>
  <si>
    <t>5116</t>
  </si>
  <si>
    <t>5121</t>
  </si>
  <si>
    <t>5124</t>
  </si>
  <si>
    <t>5125</t>
  </si>
  <si>
    <t>5126</t>
  </si>
  <si>
    <t>5127</t>
  </si>
  <si>
    <t>5129</t>
  </si>
  <si>
    <t>5131</t>
  </si>
  <si>
    <t>5132</t>
  </si>
  <si>
    <t>5133</t>
  </si>
  <si>
    <t>5134</t>
  </si>
  <si>
    <t>5135</t>
  </si>
  <si>
    <t>5136</t>
  </si>
  <si>
    <t>5137</t>
  </si>
  <si>
    <t>5138</t>
  </si>
  <si>
    <t>5139</t>
  </si>
  <si>
    <t>5231</t>
  </si>
  <si>
    <t>5243</t>
  </si>
  <si>
    <t>5251</t>
  </si>
  <si>
    <t>5332</t>
  </si>
  <si>
    <t>5411</t>
  </si>
  <si>
    <t>5421</t>
  </si>
  <si>
    <t>5511</t>
  </si>
  <si>
    <t>5513</t>
  </si>
  <si>
    <t>5514</t>
  </si>
  <si>
    <t>5515</t>
  </si>
  <si>
    <t>5517</t>
  </si>
  <si>
    <t>5518</t>
  </si>
  <si>
    <t>5521</t>
  </si>
  <si>
    <t>5592</t>
  </si>
  <si>
    <t>5594</t>
  </si>
  <si>
    <t>5599</t>
  </si>
  <si>
    <t>Propio</t>
  </si>
  <si>
    <t>Donaciones</t>
  </si>
  <si>
    <t>Otros</t>
  </si>
  <si>
    <t>Actualización</t>
  </si>
  <si>
    <t>Propia</t>
  </si>
  <si>
    <t>3231</t>
  </si>
  <si>
    <t>3232</t>
  </si>
  <si>
    <t>1111</t>
  </si>
  <si>
    <t>1112</t>
  </si>
  <si>
    <t>1119</t>
  </si>
  <si>
    <t>Accesorios Devengados por Cobrar</t>
  </si>
  <si>
    <t>Accesorios por Cobrar Devengados</t>
  </si>
  <si>
    <t>Valores Segregados</t>
  </si>
  <si>
    <t>Segregación de Valores</t>
  </si>
  <si>
    <t>fondo de ahorro</t>
  </si>
  <si>
    <t>a contraentrega de servicio</t>
  </si>
  <si>
    <t>para pago inmediato</t>
  </si>
  <si>
    <t>____________________________________</t>
  </si>
  <si>
    <t>"DIRECTORA GENERAL
MONICA MACIEL MENDEZ MORALES"</t>
  </si>
  <si>
    <t>_____________________________________</t>
  </si>
  <si>
    <t>"ENCARGADO DE CUENTA PUBLICA
JORGE ENRIQUE HERRERA TOVAR"</t>
  </si>
  <si>
    <t>UNITARIO</t>
  </si>
  <si>
    <t>COSTO DE ADQUISICÓN</t>
  </si>
  <si>
    <t>PEPS</t>
  </si>
  <si>
    <t>FISCAL</t>
  </si>
  <si>
    <t xml:space="preserve">Sueldos del personal necesario para atender el parque </t>
  </si>
  <si>
    <t>Alimentación de los animales</t>
  </si>
  <si>
    <t>Gasto por eventos realizados en coparticipación con un tercero</t>
  </si>
  <si>
    <t>Flujo</t>
  </si>
  <si>
    <t>Bajo protesta de decir verdad declaramos que los Estados Financieros y sus notas, son razonablemente correctos y son responsabilidad del emisor de la información</t>
  </si>
  <si>
    <t>NO APLICA</t>
  </si>
  <si>
    <t>11221-0000-0010-0002</t>
  </si>
  <si>
    <t>ESCUELA PROFESIONAL DE COMERCIO Y ADMINISTRACION AC</t>
  </si>
  <si>
    <t>VIGENTE</t>
  </si>
  <si>
    <t>11221-0000-0010-0021</t>
  </si>
  <si>
    <t>PARTIDO ACCION NACIONAL</t>
  </si>
  <si>
    <t>SE REALIZARA TRAMITE PARA RECUPERAR</t>
  </si>
  <si>
    <t>11221-0000-0010-0027</t>
  </si>
  <si>
    <t>UNIVERSIDAD DE LA SALLE BAJIO AC</t>
  </si>
  <si>
    <t>11221-0000-0010-0042</t>
  </si>
  <si>
    <t>GAYTAN AGUIÑAGA IRMA</t>
  </si>
  <si>
    <t>11249-0000-0001-0001</t>
  </si>
  <si>
    <t>IVA A FAVOR</t>
  </si>
  <si>
    <t>POR ACREEDITAR</t>
  </si>
  <si>
    <t>11249-0000-0001-0003</t>
  </si>
  <si>
    <t>IVA ACREDITABLE PENDIENTE DE PAGO</t>
  </si>
  <si>
    <t>11231-0000-0001-0003</t>
  </si>
  <si>
    <t>SANTANDER</t>
  </si>
  <si>
    <t>Saldo por Recuperar</t>
  </si>
  <si>
    <t>11231-0000-0002-0021</t>
  </si>
  <si>
    <t>TRUJILLO SERRANO JOSE</t>
  </si>
  <si>
    <t>Gasto por Comprobar</t>
  </si>
  <si>
    <t>11231-0000-0002-0033</t>
  </si>
  <si>
    <t>RAMIREZ GONZALEZ LEONARDO</t>
  </si>
  <si>
    <t>11231-0000-0002-0051</t>
  </si>
  <si>
    <t>OROZCO ALVAREZ LIZBETH</t>
  </si>
  <si>
    <t>11231-0000-0002-0058</t>
  </si>
  <si>
    <t>LANDEROS GUERRERO ROBERTO CARLOS</t>
  </si>
  <si>
    <t>11231-0000-0002-0059</t>
  </si>
  <si>
    <t>PONCE DURAN MONICA GUADALUPE</t>
  </si>
  <si>
    <t>11231-0000-0002-0065</t>
  </si>
  <si>
    <t>ANDRADE SILVA MARTHA PATRICIA</t>
  </si>
  <si>
    <t>11231-0000-0002-0073</t>
  </si>
  <si>
    <t>FLORES RIVEIRA CARLOS MARIA</t>
  </si>
  <si>
    <t>11231-0000-0002-0074</t>
  </si>
  <si>
    <t>NILO FERNANDEZ KATIA</t>
  </si>
  <si>
    <t>11231-0000-0002-0076</t>
  </si>
  <si>
    <t>ALVEAR GARCIA JOSÉ ANTONIO</t>
  </si>
  <si>
    <t>11231-0000-0002-0082</t>
  </si>
  <si>
    <t>ALVAREZ MARICHEZ ISAIAS</t>
  </si>
  <si>
    <t>11231-0000-0002-0083</t>
  </si>
  <si>
    <t>REYES ESPINO ELIZABETH</t>
  </si>
  <si>
    <t>11231-0000-0002-0087</t>
  </si>
  <si>
    <t>HERMOSILLO GOMEZ VICTOR HUGO</t>
  </si>
  <si>
    <t>11231-0000-0003-0016</t>
  </si>
  <si>
    <t>HERNANDEZ FELIPE DE JESUS</t>
  </si>
  <si>
    <t>Descuento de anticipo via nomina</t>
  </si>
  <si>
    <t>11231-0000-0003-0019</t>
  </si>
  <si>
    <t>PEREZ MORENO JAVIER IGNACIO</t>
  </si>
  <si>
    <t>11231-0000-0003-0033</t>
  </si>
  <si>
    <t>RIVERA RAMIREZ GRACIELA</t>
  </si>
  <si>
    <t>11231-0000-0003-0036</t>
  </si>
  <si>
    <t>URQUIETA BUENO J CARMEN ALEJANDRO</t>
  </si>
  <si>
    <t>11231-0000-0003-0043</t>
  </si>
  <si>
    <t>MANZO RODRIGUEZ CLAUDIA LORENA</t>
  </si>
  <si>
    <t>11231-0000-0003-0046</t>
  </si>
  <si>
    <t>GONZALEZ BARROSO ALFREDO</t>
  </si>
  <si>
    <t>11231-0000-0003-0057</t>
  </si>
  <si>
    <t>RIOS GOMEZ VICTOR REFUGIO</t>
  </si>
  <si>
    <t>11231-0000-0003-0073</t>
  </si>
  <si>
    <t>PORRAS JUAREZ FRANCISCO JAVIER</t>
  </si>
  <si>
    <t>11231-0000-0003-0076</t>
  </si>
  <si>
    <t>GONZALEZ MORENO VERONICA</t>
  </si>
  <si>
    <t>11231-0000-0003-0079</t>
  </si>
  <si>
    <t>TORRES NERI JUAN ANTONIO</t>
  </si>
  <si>
    <t>11231-0000-0003-0084</t>
  </si>
  <si>
    <t>MARTINEZ TOVAR JESUS URIEL</t>
  </si>
  <si>
    <t>11231-0000-0003-0098</t>
  </si>
  <si>
    <t>VALADEZ CAMARENA JOSE FERNANDO</t>
  </si>
  <si>
    <t>11231-0000-0003-0099</t>
  </si>
  <si>
    <t>PANTOJA BUSTAMANTE GUILLERMO TADEO</t>
  </si>
  <si>
    <t>11231-0000-0003-0100</t>
  </si>
  <si>
    <t>PONCE MONTERO RODOLFO</t>
  </si>
  <si>
    <t>11231-0000-0003-0103</t>
  </si>
  <si>
    <t>MANRIQUE CANDELAS MA TRINIDA</t>
  </si>
  <si>
    <t>11231-0000-0003-0104</t>
  </si>
  <si>
    <t>SALCEDO RICARDO</t>
  </si>
  <si>
    <t>11231-0000-0003-0107</t>
  </si>
  <si>
    <t>KEYS SANCHEZ EDUARDO</t>
  </si>
  <si>
    <t>11231-0000-0003-0115</t>
  </si>
  <si>
    <t>GARCIA COSTALES MARIA</t>
  </si>
  <si>
    <t>11231-0000-0003-0137</t>
  </si>
  <si>
    <t>LUGO LOPEZ ISRAEL ANDRES</t>
  </si>
  <si>
    <t>11231-0000-0003-0145</t>
  </si>
  <si>
    <t>QUIROGA BARRERA ROSA MARIA</t>
  </si>
  <si>
    <t>11231-0000-0003-0156</t>
  </si>
  <si>
    <t>BARAJAS HERNANDEZ CHRISTIAN</t>
  </si>
  <si>
    <t>11231-0000-0003-0157</t>
  </si>
  <si>
    <t>ALCOCER PULIDO IGNACIO</t>
  </si>
  <si>
    <t>11231-0000-0003-0158</t>
  </si>
  <si>
    <t>CARRILLO CALDERON IRIS</t>
  </si>
  <si>
    <t>11231-0000-0003-0159</t>
  </si>
  <si>
    <t>GUTIERREZ VAZQUEZ JOSE LUIS</t>
  </si>
  <si>
    <t>11231-0000-0003-0160</t>
  </si>
  <si>
    <t>SAUCEDO VALADEZ LUIS GERONIMO</t>
  </si>
  <si>
    <t>11231-0000-0003-0161</t>
  </si>
  <si>
    <t>JAIMES JURADO ESTEBAN</t>
  </si>
  <si>
    <t>11231-0000-0003-0162</t>
  </si>
  <si>
    <t>ALCARAZ CASTRO JORGE BRAULIO DE JESUS</t>
  </si>
  <si>
    <t>11231-0000-0003-0163</t>
  </si>
  <si>
    <t>SMITH VELAZQUEZ JAQUELINE</t>
  </si>
  <si>
    <t>11231-0000-0003-0164</t>
  </si>
  <si>
    <t>GUTIERREZ HERRERA MABEL GISELA</t>
  </si>
  <si>
    <t>11231-0000-0003-0165</t>
  </si>
  <si>
    <t>HERNANDEZ GONZALEZ CARLOS ANTONIO</t>
  </si>
  <si>
    <t>11231-0000-0003-0166</t>
  </si>
  <si>
    <t>PARAMO LOPEZ ADELA PALMIRA</t>
  </si>
  <si>
    <t>11231-0000-0003-0181</t>
  </si>
  <si>
    <t>ROMO GONZALEZ LAURA MARCELA</t>
  </si>
  <si>
    <t>11231-0000-0003-0199</t>
  </si>
  <si>
    <t>CRUZ NUÑEZ CARLOS</t>
  </si>
  <si>
    <t>11231-0000-0003-0200</t>
  </si>
  <si>
    <t>DE ANDA ALVAREZ NICOLAS</t>
  </si>
  <si>
    <t>11231-0000-0003-0201</t>
  </si>
  <si>
    <t>GONZALEZ GARCIA JONATHAN JOSAFAT</t>
  </si>
  <si>
    <t>11231-0000-0003-0202</t>
  </si>
  <si>
    <t>LOFARO FUENTES AMALFI NILLILIA</t>
  </si>
  <si>
    <t>11231-0000-0003-0203</t>
  </si>
  <si>
    <t>MEDINA REGALADO ARANTXA CARRE</t>
  </si>
  <si>
    <t>11231-0000-0003-0204</t>
  </si>
  <si>
    <t>MUÑOZ ESQUIVEL EDUARDO FRANCISCO</t>
  </si>
  <si>
    <t>11231-0000-0003-0205</t>
  </si>
  <si>
    <t>HERNANDEZ GOMEZ MA. DEL ROCIO</t>
  </si>
  <si>
    <t>11231-0000-0003-0206</t>
  </si>
  <si>
    <t>MARTINEZ HERMENEGILDO JOSE ANTONIO</t>
  </si>
  <si>
    <t>11231-0000-0003-0207</t>
  </si>
  <si>
    <t>SERNA GUERRERO MA. GUADALUPE</t>
  </si>
  <si>
    <t>11231-0000-0003-0208</t>
  </si>
  <si>
    <t>SANCHEZ GONZALEZ MARIA DEL SOL</t>
  </si>
  <si>
    <t>11231-0000-0003-0209</t>
  </si>
  <si>
    <t>TORRES DIAZ ULISES ABRAHAM</t>
  </si>
  <si>
    <t>11231-0000-0003-0232</t>
  </si>
  <si>
    <t>MACIAS GONZALEZ OFELIA</t>
  </si>
  <si>
    <t>11231-0000-0003-0239</t>
  </si>
  <si>
    <t>HERNANDEZ RODRIGUEZ EDUARDO</t>
  </si>
  <si>
    <t>11231-0000-0003-0242</t>
  </si>
  <si>
    <t>ALVAREZ MARICHES ISAIAS</t>
  </si>
  <si>
    <t>11231-0000-0003-0243</t>
  </si>
  <si>
    <t>ALVAREZ AKIL JUAN PABLO</t>
  </si>
  <si>
    <t>11231-0000-0003-0244</t>
  </si>
  <si>
    <t>LARA MARTINEZ MA ASUNCION</t>
  </si>
  <si>
    <t>11231-0000-0003-0249</t>
  </si>
  <si>
    <t>MEZA MADRIGAL MARIANA</t>
  </si>
  <si>
    <t>11310-0000-0001-0008</t>
  </si>
  <si>
    <t>TELEFONOS DE MEXICO</t>
  </si>
  <si>
    <t>Por Recuperar</t>
  </si>
  <si>
    <t>11310-0000-0001-0037</t>
  </si>
  <si>
    <t>HOTELES MODERNOS SA DE CV</t>
  </si>
  <si>
    <t>11310-0000-0001-0045</t>
  </si>
  <si>
    <t>LEON OFICINA DE CONVENCIONES Y VISITANTE</t>
  </si>
  <si>
    <t>11310-0000-0001-0047</t>
  </si>
  <si>
    <t>OSORNIO CUADROS ARTURO</t>
  </si>
  <si>
    <t>11310-0000-0001-0061</t>
  </si>
  <si>
    <t>11310-0000-0001-0066</t>
  </si>
  <si>
    <t>GONZALEZ GALAN ARMANDO ANTONIO</t>
  </si>
  <si>
    <t>11310-0000-0001-0071</t>
  </si>
  <si>
    <t>SEGUROS EL POTOSI SA DE CV</t>
  </si>
  <si>
    <t>11310-0000-0001-0073</t>
  </si>
  <si>
    <t>RUJONA SA DE CV</t>
  </si>
  <si>
    <t>11310-0000-0001-0074</t>
  </si>
  <si>
    <t>MARTINEZ TORRES CARLOS ADOLFO</t>
  </si>
  <si>
    <t>11310-0000-0001-0078</t>
  </si>
  <si>
    <t>TRUJILLO LEMUS CESAR</t>
  </si>
  <si>
    <t>11310-0000-0001-0080</t>
  </si>
  <si>
    <t>TOLEDO MUÑOZ EDUARDO</t>
  </si>
  <si>
    <t>11310-0000-0001-0081</t>
  </si>
  <si>
    <t>JIMENEZ ROSAS PEDRO</t>
  </si>
  <si>
    <t>11310-0000-0001-0085</t>
  </si>
  <si>
    <t>11310-0000-0001-0086</t>
  </si>
  <si>
    <t>ARENAS MENA ALEJANDRO</t>
  </si>
  <si>
    <t>11310-0000-0001-0087</t>
  </si>
  <si>
    <t>GRUPO CODIGO</t>
  </si>
  <si>
    <t>11310-0000-0001-0088</t>
  </si>
  <si>
    <t>GODINEZ VILLANUEVA ABRAHAM</t>
  </si>
  <si>
    <t>11310-0000-0001-0090</t>
  </si>
  <si>
    <t>TS GLOBAL SOLUTION SA DE CV</t>
  </si>
  <si>
    <t>11310-0000-0001-0091</t>
  </si>
  <si>
    <t>GASCA MACIAS KARLA EVELIA</t>
  </si>
  <si>
    <t>11310-0000-0001-0093</t>
  </si>
  <si>
    <t>GONZALEZ MONTUY JOSE LUIS</t>
  </si>
  <si>
    <t>11310-0000-0001-0094</t>
  </si>
  <si>
    <t>11310-0000-0001-0095</t>
  </si>
  <si>
    <t>RIVERA VARGAS DAVID ANGEL</t>
  </si>
  <si>
    <t>11310-0000-0001-0097</t>
  </si>
  <si>
    <t>CHAVEZ MONTOYA TERESA</t>
  </si>
  <si>
    <t>11310-0000-0001-0098</t>
  </si>
  <si>
    <t>RODRIGUEZ MACIAS ITZEL</t>
  </si>
  <si>
    <t>11310-0000-0001-0099</t>
  </si>
  <si>
    <t>PUBLICIDAD EFECTIVA DE LEON SA DE CV</t>
  </si>
  <si>
    <t>11310-0000-0001-0102</t>
  </si>
  <si>
    <t>SOLUCION DIGITAL EMPRESARIAL SA DE CV</t>
  </si>
  <si>
    <t>11310-0000-0001-0103</t>
  </si>
  <si>
    <t>CARDENAS CASTRO CARLOS ALBERTO</t>
  </si>
  <si>
    <t>11310-0000-0001-0104</t>
  </si>
  <si>
    <t>BODEGA DE VIDRIOS Y CRISTALES DE LEON</t>
  </si>
  <si>
    <t>11310-0000-0001-0110</t>
  </si>
  <si>
    <t>SERVICIOS CORPORATIVOS BROWS</t>
  </si>
  <si>
    <t>11310-0000-0001-0115</t>
  </si>
  <si>
    <t>MENDEZ GARCIA EDITH DEL ROSARIO</t>
  </si>
  <si>
    <t>11310-0000-0001-0117</t>
  </si>
  <si>
    <t>LUCA SILVIU CRISTIAN</t>
  </si>
  <si>
    <t>11310-0000-0001-0118</t>
  </si>
  <si>
    <t>SEARS OPERADORA MEXICO</t>
  </si>
  <si>
    <t>11310-0000-0001-0125</t>
  </si>
  <si>
    <t>11310-0000-0001-0126</t>
  </si>
  <si>
    <t>MENDEZ AGUAYO MARIA FERNANDA</t>
  </si>
  <si>
    <t>11310-0000-0001-0128</t>
  </si>
  <si>
    <t>GECTECH DE MEXICO SA DE CV</t>
  </si>
  <si>
    <t>11310-0000-0001-0131</t>
  </si>
  <si>
    <t>QUALITAS COMPAÑIA DE SEGUROS SA DE CV</t>
  </si>
  <si>
    <t>11310-0000-0001-0132</t>
  </si>
  <si>
    <t>PROMOTORA DE HOTELES IMPERIAL SA DE CV</t>
  </si>
  <si>
    <t>11310-0000-0001-0133</t>
  </si>
  <si>
    <t>GRUPO TORRES CORZO AUTOMOTRIZ DEL BAJIO</t>
  </si>
  <si>
    <t>11310-0000-0001-0135</t>
  </si>
  <si>
    <t>BERNAL PADILLA MAYRA VANESSA</t>
  </si>
  <si>
    <t>11310-0000-0001-0136</t>
  </si>
  <si>
    <t>HOTEL LAS HADAS RESORTS SA DE CV</t>
  </si>
  <si>
    <t>11310-0000-0001-0141</t>
  </si>
  <si>
    <t>GONZALEZ JAUREGUI JOSE LIBRADO</t>
  </si>
  <si>
    <t>11310-0000-0001-0143</t>
  </si>
  <si>
    <t>AUTOS PULLMAN SA DE CV</t>
  </si>
  <si>
    <t>11310-0000-0001-0146</t>
  </si>
  <si>
    <t>EDITORIAL MARTINICA SA DECV</t>
  </si>
  <si>
    <t>11310-0000-0001-0149</t>
  </si>
  <si>
    <t>PLANMEDIOS Y PRODUCCIONES SA DE CV</t>
  </si>
  <si>
    <t>10% Y 30% EQUIPO DE COMPUTO</t>
  </si>
  <si>
    <t>MENSUAL</t>
  </si>
  <si>
    <t>BUENA</t>
  </si>
  <si>
    <t>12731-0000-0001-0000</t>
  </si>
  <si>
    <t>COMUNICACIONES NEXTEL DE MEXICO</t>
  </si>
  <si>
    <t>12731-0000-0002-0000</t>
  </si>
  <si>
    <t>COMISION FEDERAL DE ELCTRICIDAD</t>
  </si>
  <si>
    <t>21121-0000-0002-0024</t>
  </si>
  <si>
    <t>PINTURAS OLGELI SA DE CV</t>
  </si>
  <si>
    <t>SE REALIZARA PAGO</t>
  </si>
  <si>
    <t>21121-0000-0002-0027</t>
  </si>
  <si>
    <t>IMPRESOS DEL BAJIO(IMEBA)</t>
  </si>
  <si>
    <t>21121-0000-0002-0033</t>
  </si>
  <si>
    <t>LINOTIPOGRAFICA DAVALOS</t>
  </si>
  <si>
    <t>21121-0000-0002-0036</t>
  </si>
  <si>
    <t>PADILLA HERMANOS IMPRESORA SA</t>
  </si>
  <si>
    <t>21121-0000-0002-0061</t>
  </si>
  <si>
    <t>GRUPO TURISTICO DEL CENTRO OCCID</t>
  </si>
  <si>
    <t>21121-0000-0002-0080</t>
  </si>
  <si>
    <t>HOTELES MODERNOS</t>
  </si>
  <si>
    <t>21121-0000-0002-0082</t>
  </si>
  <si>
    <t>21121-0000-0002-0109</t>
  </si>
  <si>
    <t>RAMIREZ CISNEROS JUAN MANUEL</t>
  </si>
  <si>
    <t>21121-0000-0002-0130</t>
  </si>
  <si>
    <t>21121-0000-0002-0176</t>
  </si>
  <si>
    <t>PROTECCION ELECTRONICA MONTERREY SA DE C</t>
  </si>
  <si>
    <t>21121-0000-0002-0196</t>
  </si>
  <si>
    <t>OLVERA MORENO DAVID</t>
  </si>
  <si>
    <t>21121-0000-0002-0259</t>
  </si>
  <si>
    <t>CAMARENA MARQUEZ JAIME HUMBERTO</t>
  </si>
  <si>
    <t>21121-0000-0002-0315</t>
  </si>
  <si>
    <t>GOVEA VAZQUEZ BERNARDO HUMBERTO</t>
  </si>
  <si>
    <t>21121-0000-0002-0338</t>
  </si>
  <si>
    <t>TINOCO GARCIA PAOLA</t>
  </si>
  <si>
    <t>21121-0000-0002-0349</t>
  </si>
  <si>
    <t>MENCHACA FERNANDEZ LUIS ALBERTO</t>
  </si>
  <si>
    <t>21121-0000-0002-0392</t>
  </si>
  <si>
    <t>UNIVERSIDAD DE GUANAJUATO</t>
  </si>
  <si>
    <t>21121-0000-0002-0410</t>
  </si>
  <si>
    <t>PAK LEON SA DE CV</t>
  </si>
  <si>
    <t>21121-0000-0002-0428</t>
  </si>
  <si>
    <t>VAZQUEZ ZUÑIGA OSCAR ULISES</t>
  </si>
  <si>
    <t>21121-0000-0002-0455</t>
  </si>
  <si>
    <t>MOVART SERVICIOS INTEGRALES PARA EXHIBIC</t>
  </si>
  <si>
    <t>21121-0000-0002-0456</t>
  </si>
  <si>
    <t>EOS SOLUCIONES S DE RL DE CV</t>
  </si>
  <si>
    <t>21121-0000-0002-0476</t>
  </si>
  <si>
    <t>AGUILAR JIMENEZ ERIK ALEJANDRO</t>
  </si>
  <si>
    <t>21121-0000-0002-0526</t>
  </si>
  <si>
    <t>PRODUCTOS LAMAS SA DE CV</t>
  </si>
  <si>
    <t>21121-0000-0002-0528</t>
  </si>
  <si>
    <t>ALCANTAR ALONSO MAURICIO ALEJANDRO</t>
  </si>
  <si>
    <t>21121-0000-0002-0531</t>
  </si>
  <si>
    <t>LOPEZ LOPEZ CHRISTIAN JESUS</t>
  </si>
  <si>
    <t>21121-0000-0002-0533</t>
  </si>
  <si>
    <t>ECOLOGIA DE VIDA SA DE CV</t>
  </si>
  <si>
    <t>21121-0000-0002-0534</t>
  </si>
  <si>
    <t>21121-0000-0002-0535</t>
  </si>
  <si>
    <t>ACEVEDO ROJAS MONICA</t>
  </si>
  <si>
    <t>21121-0000-0002-0536</t>
  </si>
  <si>
    <t>COMERCIALIZADORA DE PAPEL GODI SA DE CV</t>
  </si>
  <si>
    <t>21121-0000-0002-0538</t>
  </si>
  <si>
    <t>21121-0000-0002-0562</t>
  </si>
  <si>
    <t>SILVIU LUCA CRISTIAN</t>
  </si>
  <si>
    <t>21121-0000-0002-0609</t>
  </si>
  <si>
    <t>EVOLUTION SYSTEM SA DE CV</t>
  </si>
  <si>
    <t>21121-0000-0002-0615</t>
  </si>
  <si>
    <t>PEGASO PCS SA DE CV</t>
  </si>
  <si>
    <t>21121-0000-0002-0618</t>
  </si>
  <si>
    <t>RUBIO HERNANDEZ BEATRIZ AURORA</t>
  </si>
  <si>
    <t>21121-0000-0002-0619</t>
  </si>
  <si>
    <t>GUERRERO SALDAÑA JOSE ALEJANDRO</t>
  </si>
  <si>
    <t>21121-0000-0002-0622</t>
  </si>
  <si>
    <t>GARCIA BELMONTE JOSE GUADALUPE</t>
  </si>
  <si>
    <t>21121-0000-0002-0628</t>
  </si>
  <si>
    <t>MAQUINAS REFACCIONES Y SERVICIOS SA DE CV</t>
  </si>
  <si>
    <t>21121-0000-0002-0630</t>
  </si>
  <si>
    <t>MERINO LUBETZKY ALONSO</t>
  </si>
  <si>
    <t>21121-0000-0002-0633</t>
  </si>
  <si>
    <t>DIAZ CUESTA GUILLERMO</t>
  </si>
  <si>
    <t>21121-0000-0002-0640</t>
  </si>
  <si>
    <t>HERNANDEZ CONTRERAS GABRIEL</t>
  </si>
  <si>
    <t>21121-0000-0002-0643</t>
  </si>
  <si>
    <t>21121-0000-0002-0687</t>
  </si>
  <si>
    <t>SERVIN AGUIRRE LOURDES SELENIA</t>
  </si>
  <si>
    <t>21121-0000-0002-0692</t>
  </si>
  <si>
    <t>MULTISERVICIOS ARELLANO SA DE CV</t>
  </si>
  <si>
    <t>21121-0000-0002-0697</t>
  </si>
  <si>
    <t>SOLER FRANCO CARLOS</t>
  </si>
  <si>
    <t>21121-0000-0002-0714</t>
  </si>
  <si>
    <t>OLIVARES CONTRERAS CRISTOPHER ADRIAN</t>
  </si>
  <si>
    <t>21121-0000-0002-0726</t>
  </si>
  <si>
    <t>GUERRERO SOTO MA ELENA</t>
  </si>
  <si>
    <t>21121-0000-0002-0790</t>
  </si>
  <si>
    <t>LOPEZ MONTIEL ANA CONCEPCION</t>
  </si>
  <si>
    <t>21121-0000-0002-0814</t>
  </si>
  <si>
    <t>GRUPO AV&amp;ARR  SC</t>
  </si>
  <si>
    <t>21121-0000-0002-0823</t>
  </si>
  <si>
    <t>OLVERA MENESES RUBEN</t>
  </si>
  <si>
    <t>21121-0000-0002-0847</t>
  </si>
  <si>
    <t>ARRIOJA HORCASITAS GERARDO</t>
  </si>
  <si>
    <t>21121-0000-0002-0883</t>
  </si>
  <si>
    <t>ESCOBAR RAMIREZ JULIETA</t>
  </si>
  <si>
    <t>21121-0000-0002-0931</t>
  </si>
  <si>
    <t>PEREZ PUENTE LUZ MARIA DE LOURDES</t>
  </si>
  <si>
    <t>21121-0000-0002-0954</t>
  </si>
  <si>
    <t>DOBLE O DEL BAJIO SA DE CV</t>
  </si>
  <si>
    <t>21121-0000-0002-0965</t>
  </si>
  <si>
    <t>FANG MULTIPLE SA DE CV</t>
  </si>
  <si>
    <t>21121-0000-0002-0972</t>
  </si>
  <si>
    <t>MACHUCA PAREDES CINDY</t>
  </si>
  <si>
    <t>21121-0000-0002-0984</t>
  </si>
  <si>
    <t>TELETEC DE MEXICO SAPI DE CV</t>
  </si>
  <si>
    <t>21121-0000-0002-0992</t>
  </si>
  <si>
    <t>PROCESADORA MARQUEZ SA DE CV</t>
  </si>
  <si>
    <t>21121-0000-0002-1017</t>
  </si>
  <si>
    <t>GARCIA SALOMON DANIELA</t>
  </si>
  <si>
    <t>21121-0000-0002-1022</t>
  </si>
  <si>
    <t>HERNANDEZ GONZALEZ EDUARDO</t>
  </si>
  <si>
    <t>21121-0000-0002-1025</t>
  </si>
  <si>
    <t>ASSOCIATION WHS RY</t>
  </si>
  <si>
    <t>21121-0000-0002-1044</t>
  </si>
  <si>
    <t>MAIMEX SA DE CV</t>
  </si>
  <si>
    <t>21121-0000-0002-1045</t>
  </si>
  <si>
    <t>LABORATORIO DE INVESTIGACION EN RESONANCIA Y EXPRESION DE LA NATURALEZA AC</t>
  </si>
  <si>
    <t>21121-0000-0002-1047</t>
  </si>
  <si>
    <t>PUIG DOMENE IVAN</t>
  </si>
  <si>
    <t>21121-0000-0002-1052</t>
  </si>
  <si>
    <t>SANCHEZ ROJAS JUAN MANUEL</t>
  </si>
  <si>
    <t>21121-0000-0002-1066</t>
  </si>
  <si>
    <t>TRUJILLO MARIO GABRIEL</t>
  </si>
  <si>
    <t>21121-0000-0002-1067</t>
  </si>
  <si>
    <t>SUCCAR SANTAMARIA JORGE</t>
  </si>
  <si>
    <t>21121-0000-0002-1068</t>
  </si>
  <si>
    <t>BEST PRINTERS DE MEXICO SA DE CV</t>
  </si>
  <si>
    <t>21121-0000-0002-1070</t>
  </si>
  <si>
    <t>CARDONA LANG MARIA PATRICIA</t>
  </si>
  <si>
    <t>21121-0000-0002-1072</t>
  </si>
  <si>
    <t>LUCAS SATIRO MARIA ANGELICA</t>
  </si>
  <si>
    <t>21121-0000-0002-1073</t>
  </si>
  <si>
    <t>TOBIAS XIMENA</t>
  </si>
  <si>
    <t>21121-0000-0002-1079</t>
  </si>
  <si>
    <t>DE ALVARADO CHAPARRO DULCE MARIA</t>
  </si>
  <si>
    <t>21121-0000-0002-1080</t>
  </si>
  <si>
    <t>CONSTANTINI GONZALEZ ARCANGEL</t>
  </si>
  <si>
    <t>21121-0000-0002-1081</t>
  </si>
  <si>
    <t>DIAZ CORONA JIMENEZ BEATRIZ EUGENIA</t>
  </si>
  <si>
    <t>21171-0000-0001-0001</t>
  </si>
  <si>
    <t>10% ISR RET HONORARIOS Y ARRENDAMIENTO</t>
  </si>
  <si>
    <t>PAGO IMPUESTOS MENSUAL DICIEMBRE</t>
  </si>
  <si>
    <t>21171-0000-0001-0002</t>
  </si>
  <si>
    <t>ISPT</t>
  </si>
  <si>
    <t>21171-0000-0001-0004</t>
  </si>
  <si>
    <t>SUBSIDIO POR PRODUCTOS DEL TRABA</t>
  </si>
  <si>
    <t>21171-0000-0001-0005</t>
  </si>
  <si>
    <t>1% CEDULAR (HONORARIOS)</t>
  </si>
  <si>
    <t>21171-0000-0001-0007</t>
  </si>
  <si>
    <t>2% CEDULAR POR HONORARIOS</t>
  </si>
  <si>
    <t>21171-0000-0001-0008</t>
  </si>
  <si>
    <t>2% IMPUESTO SOBRE NOMINAS</t>
  </si>
  <si>
    <t>21171-0000-0001-0010</t>
  </si>
  <si>
    <t>IMPUESTO RETENIDO AL EXTRANJERO</t>
  </si>
  <si>
    <t>21172-0000-0001-0001</t>
  </si>
  <si>
    <t>CUOTAS IMSS</t>
  </si>
  <si>
    <t>SE REALIZARA PAGO EN LIQUIDACION IMSS 6TO. BIMESTRE</t>
  </si>
  <si>
    <t>21172-0000-0001-0002</t>
  </si>
  <si>
    <t>INVALIDEZ CESANTIA VEJEZ</t>
  </si>
  <si>
    <t>21172-0000-0001-0003</t>
  </si>
  <si>
    <t>5% INFONAVIT</t>
  </si>
  <si>
    <t>21179-0000-0002-0000</t>
  </si>
  <si>
    <t>IVA TRASLADADO PENDIENTE DE COBRO</t>
  </si>
  <si>
    <t>SE PAGARA CUANDO SEA EFECTIVAMENTE COBRADO</t>
  </si>
  <si>
    <t>21190-0000-0001-0003</t>
  </si>
  <si>
    <t>DEPOSITOS TAQUILLA</t>
  </si>
  <si>
    <t>SE EFECTUA REEMBOLSO AL CORTE DE CADA EVENTO AL EMPRESARIO TEATRAL</t>
  </si>
  <si>
    <t>21190-0000-0001-0007</t>
  </si>
  <si>
    <t>PROV CAJA CHICA</t>
  </si>
  <si>
    <t>21190-0000-0001-0008</t>
  </si>
  <si>
    <t>VARIOS</t>
  </si>
  <si>
    <t>21190-0000-0001-0095</t>
  </si>
  <si>
    <t>ORDAZ VAZQUEZ MARIA ELENA</t>
  </si>
  <si>
    <t>21190-0000-0001-0099</t>
  </si>
  <si>
    <t>CONACULTA (INTERES INVERSIONES)</t>
  </si>
  <si>
    <t>SE REEMBOLSARA CUANDO SE EFECTUE EL TRAMITE SEGÚN LO ESTABLECIDO EN CONVENIO</t>
  </si>
  <si>
    <t>21190-0000-0001-0111</t>
  </si>
  <si>
    <t>RODRIGUEZ OSCAR</t>
  </si>
  <si>
    <t>21190-0000-0001-0112</t>
  </si>
  <si>
    <t>RICO MACIAS GUADALUPE DANIEL</t>
  </si>
  <si>
    <t>21190-0000-0001-0115</t>
  </si>
  <si>
    <t>21190-0000-0001-0116</t>
  </si>
  <si>
    <t>21190-0000-0001-0117</t>
  </si>
  <si>
    <t>ALBA DOMINGUEZ LAURA ELENA</t>
  </si>
  <si>
    <t>21190-0000-0001-0137</t>
  </si>
  <si>
    <t>MARTINEZ TOVAR ANA FRANCISCA</t>
  </si>
  <si>
    <t>21190-0000-0001-0142</t>
  </si>
  <si>
    <t>PEREZ DE LA ROSA EDUARDO</t>
  </si>
  <si>
    <t>21190-0000-0001-0145</t>
  </si>
  <si>
    <t>PEDROZA MARIA VICTORIA</t>
  </si>
  <si>
    <t>21190-0000-0001-0147</t>
  </si>
  <si>
    <t>21190-0000-0001-0148</t>
  </si>
  <si>
    <t>VERA PACHECO PATRICIA</t>
  </si>
  <si>
    <t>21190-0000-0001-0154</t>
  </si>
  <si>
    <t>21190-0000-0001-0173</t>
  </si>
  <si>
    <t>AMADOR OLIVEROS PAULINA</t>
  </si>
  <si>
    <t>21190-0000-0001-0174</t>
  </si>
  <si>
    <t>21190-0000-0001-0176</t>
  </si>
  <si>
    <t>21190-0000-0001-0178</t>
  </si>
  <si>
    <t>PEREZ SANTANA ELVIRA ELIZABETH</t>
  </si>
  <si>
    <t>21190-0000-0001-0188</t>
  </si>
  <si>
    <t>TOVAR LOPEZ MIGUEL</t>
  </si>
  <si>
    <t>21190-0000-0001-0195</t>
  </si>
  <si>
    <t>GALLARDO SANCHEZ ARCHIVALDO</t>
  </si>
  <si>
    <t>21190-0000-0001-0198</t>
  </si>
  <si>
    <t>21190-0000-0001-0199</t>
  </si>
  <si>
    <t>21190-0000-0001-0200</t>
  </si>
  <si>
    <t>21190-0000-0001-0201</t>
  </si>
  <si>
    <t>21190-0000-0001-0202</t>
  </si>
  <si>
    <t>21190-0000-0001-0209</t>
  </si>
  <si>
    <t>21190-0000-0001-0218</t>
  </si>
  <si>
    <t>21190-0000-0001-0219</t>
  </si>
  <si>
    <t>ALVAREZ PALOMINO SARA EDITH</t>
  </si>
  <si>
    <t>21190-0000-0001-0232</t>
  </si>
  <si>
    <t>CARRILLO CALDERON IRIS CAROLA</t>
  </si>
  <si>
    <t>21190-0000-0001-0237</t>
  </si>
  <si>
    <t>ROMERO NAVARRO EMMANUEL</t>
  </si>
  <si>
    <t>21190-0000-0001-0241</t>
  </si>
  <si>
    <t>21190-0000-0001-0242</t>
  </si>
  <si>
    <t>GUIOT TENORIO MARIO</t>
  </si>
  <si>
    <t>21190-0000-0001-0246</t>
  </si>
  <si>
    <t>QUINTANILLA MELGAR ADRIANA</t>
  </si>
  <si>
    <t>21190-0000-0001-0256</t>
  </si>
  <si>
    <t>21190-0000-0001-0258</t>
  </si>
  <si>
    <t>21190-0000-0001-0260</t>
  </si>
  <si>
    <t>TAVARES ROMERO OCTAVIO ENRIQUE</t>
  </si>
  <si>
    <t>21190-0000-0001-0283</t>
  </si>
  <si>
    <t>DE ANDA CARLOS</t>
  </si>
  <si>
    <t>21190-0000-0001-0288</t>
  </si>
  <si>
    <t>BARBOLLA RAMIREZ ALEXANDRINA</t>
  </si>
  <si>
    <t>21190-0000-0001-0294</t>
  </si>
  <si>
    <t>SANCHEZ ANDRADE REBECA</t>
  </si>
  <si>
    <t>21190-0000-0001-0295</t>
  </si>
  <si>
    <t>TRUJILLO DULCE</t>
  </si>
  <si>
    <t>21190-0000-0001-0300</t>
  </si>
  <si>
    <t>21190-0000-0001-0310</t>
  </si>
  <si>
    <t>ULLOA PIÑON ILSE SARAI</t>
  </si>
  <si>
    <t>21190-0000-0001-0328</t>
  </si>
  <si>
    <t>PONCE TORRES LUZ AIDA</t>
  </si>
  <si>
    <t>21190-0000-0001-0330</t>
  </si>
  <si>
    <t>LOPEZ QUEZADA JESUS</t>
  </si>
  <si>
    <t>21190-0000-0001-0332</t>
  </si>
  <si>
    <t>SECRETARIA DE CULTURA MNT (INTERES INVERSIONES)</t>
  </si>
  <si>
    <t>21190-0000-0001-0337</t>
  </si>
  <si>
    <t>BORJA RODRIGUEZ HECTOR MANUEL</t>
  </si>
  <si>
    <t>21190-0000-0001-0346</t>
  </si>
  <si>
    <t>PEDROZA ALCALA SILVIA PAMELA</t>
  </si>
  <si>
    <t>21190-0000-0001-0350</t>
  </si>
  <si>
    <t>21190-0000-0001-0351</t>
  </si>
  <si>
    <t>21190-0000-0001-0353</t>
  </si>
  <si>
    <t>OLVERA PALOMARES TERESA</t>
  </si>
  <si>
    <t>21190-0000-0001-0354</t>
  </si>
  <si>
    <t>21190-0000-0001-0357</t>
  </si>
  <si>
    <t>21190-0000-0001-0365</t>
  </si>
  <si>
    <t>21190-0000-0001-0379</t>
  </si>
  <si>
    <t>VELAZQUEZ MEDINA FRANCISCO</t>
  </si>
  <si>
    <t>21190-0000-0001-0398</t>
  </si>
  <si>
    <t>NAVARRO GONZALEZ SONIA ALICIA</t>
  </si>
  <si>
    <t>21190-0000-0001-0407</t>
  </si>
  <si>
    <t>TORRES CARRANCO ROBERTO HELMER</t>
  </si>
  <si>
    <t>21190-0000-0001-0413</t>
  </si>
  <si>
    <t>ESPARZA SOTO JORGE ALBERTO</t>
  </si>
  <si>
    <t>21190-0000-0001-0414</t>
  </si>
  <si>
    <t>SECRETARIA DE CULTURA PABELLON LEONES (INTERES INVERSIONES)</t>
  </si>
  <si>
    <t>21190-0000-0001-0415</t>
  </si>
  <si>
    <t>HERNANDEZ FRANCISCO JAVIER</t>
  </si>
  <si>
    <t>21190-0000-0001-0416</t>
  </si>
  <si>
    <t>GALVAN ROCHA BRENDA MARISOL</t>
  </si>
  <si>
    <t>21190-0000-0001-0417</t>
  </si>
  <si>
    <t>MORENO GARCIA PEDRO SANTIAGO</t>
  </si>
  <si>
    <t>21190-0000-0001-0418</t>
  </si>
  <si>
    <t>GODINEZ SANCHEZ LUIS ALBERTO</t>
  </si>
  <si>
    <t>21190-0000-0001-0419</t>
  </si>
  <si>
    <t>CANCHOLA CASTILLO FLOR MARIA</t>
  </si>
  <si>
    <t>21190-0000-0001-0420</t>
  </si>
  <si>
    <t>21190-0000-0002-0001</t>
  </si>
  <si>
    <t>ANTICPO RENTA DE STANDS</t>
  </si>
  <si>
    <t>SE APLICARAN AL MOMENTO DE FACTURACION</t>
  </si>
  <si>
    <t>21190-0000-0002-0002</t>
  </si>
  <si>
    <t>ANTICIPO RENTA TEATROS</t>
  </si>
  <si>
    <t>21190-0000-0002-0004</t>
  </si>
  <si>
    <t>ANTICIPO OTROS</t>
  </si>
  <si>
    <t>21190-0000-0003-0002</t>
  </si>
  <si>
    <t>FAMSA</t>
  </si>
  <si>
    <t>21190-0000-0003-0003</t>
  </si>
  <si>
    <t>FONDO DE AHORRO</t>
  </si>
  <si>
    <t>21190-0000-0003-0005</t>
  </si>
  <si>
    <t>RET INFONAVIT(CREDITOS)</t>
  </si>
  <si>
    <t>SE REALIZARA PAGO EN LIQUIDACION IMSS 6to. BIMESTRE</t>
  </si>
  <si>
    <t>21190-0000-0003-0007</t>
  </si>
  <si>
    <t>CAJA LIBERTAD</t>
  </si>
  <si>
    <t>41730-0710-0001-0001</t>
  </si>
  <si>
    <t>CASA DE LA CULTURA "DIEGO RIVERA"</t>
  </si>
  <si>
    <t>41730-0710-0001-0003</t>
  </si>
  <si>
    <t>ESCUELA DE ARTES PLASTICAS "ANTONIO SEGOVIANO"</t>
  </si>
  <si>
    <t>41730-0710-0001-0005</t>
  </si>
  <si>
    <t>ESCUELA DE MUSICA DE LEON</t>
  </si>
  <si>
    <t>41730-0710-0001-0006</t>
  </si>
  <si>
    <t>SALONES DE CULTURA</t>
  </si>
  <si>
    <t>41730-0710-0001-0007</t>
  </si>
  <si>
    <t>CASA DE LA CULTURA "EFREN HERNANDEZ"</t>
  </si>
  <si>
    <t>41730-0710-0002-0001</t>
  </si>
  <si>
    <t>FERIA LEON</t>
  </si>
  <si>
    <t>41730-0710-0004-0001</t>
  </si>
  <si>
    <t>INGRESOS POR TAQUILLA</t>
  </si>
  <si>
    <t>41730-0710-0007-0001</t>
  </si>
  <si>
    <t>TEATRO ESCOLAR VENTA DE BOLETOS</t>
  </si>
  <si>
    <t>41730-0710-0007-0009</t>
  </si>
  <si>
    <t>TEATRO ESCOLAR OTROS</t>
  </si>
  <si>
    <t>41730-0710-0011-0002</t>
  </si>
  <si>
    <t>RENTA DE STAND "FERIA DEL LIBRO"</t>
  </si>
  <si>
    <t>41730-0710-0013-0001</t>
  </si>
  <si>
    <t>FESTIVAL INTERNACIONAL DE ARTE CONTEMPORANEO VENTA DE BOLETOS</t>
  </si>
  <si>
    <t>41730-0710-0014-0001</t>
  </si>
  <si>
    <t>MUESTRA DE CINE VENTA DE BOLETOS</t>
  </si>
  <si>
    <t>41730-0710-0016-0001</t>
  </si>
  <si>
    <t>APORTACIONES IEC</t>
  </si>
  <si>
    <t>41730-0710-0018-0002</t>
  </si>
  <si>
    <t>INGRESOS GALERIA JESUS GALLARDO</t>
  </si>
  <si>
    <t>41730-0710-0018-0004</t>
  </si>
  <si>
    <t>EVENTOS ICL</t>
  </si>
  <si>
    <t>41730-0710-0018-0005</t>
  </si>
  <si>
    <t>COMISION USO TERMINAL</t>
  </si>
  <si>
    <t>41730-0710-0018-0007</t>
  </si>
  <si>
    <t>APOYOS</t>
  </si>
  <si>
    <t>41730-0710-0018-0010</t>
  </si>
  <si>
    <t>OTROS</t>
  </si>
  <si>
    <t>41730-0710-0018-0012</t>
  </si>
  <si>
    <t>ALTERNATIVAS</t>
  </si>
  <si>
    <t>41730-0710-0018-0014</t>
  </si>
  <si>
    <t>OTROS INGRESOS CON IVA</t>
  </si>
  <si>
    <t>41730-0710-0018-0015</t>
  </si>
  <si>
    <t>CONVENIOS VARIOS</t>
  </si>
  <si>
    <t>41730-0710-0019-0001</t>
  </si>
  <si>
    <t>ARRENDAMIENTO TEATRO "MANUEL DOBLADO"</t>
  </si>
  <si>
    <t>41730-0710-0019-0002</t>
  </si>
  <si>
    <t>ARRENDAMIENTO TEATRO "MARÍA GREVER"</t>
  </si>
  <si>
    <t>42230-0930-0001-0001</t>
  </si>
  <si>
    <t>INGRESOS POR SUBSIDIO MUNICIPIO</t>
  </si>
  <si>
    <t>42230-0930-0001-0002</t>
  </si>
  <si>
    <t>INGRESOS POR APORTACIONES EXTRAORDINARIOS</t>
  </si>
  <si>
    <t xml:space="preserve"> </t>
  </si>
  <si>
    <t>SUELDOS DEL PERSONAL</t>
  </si>
  <si>
    <t>SUELDOS DE MAESTROS</t>
  </si>
  <si>
    <t>INCLUYE FONDO DE AHORRO DEL PERSONAL, VALES DE DESPENSA,PREMIOS DE PUNTUALIDAD Y ASISTENCIA DEL PERSONAL DE BASE</t>
  </si>
  <si>
    <t>CORRESPONDE A GASTOS QUE SE REALIZAN PARA LLEVAR A CABO DIVERSOS PROYECTOS EN LOS QUE SE INCLUYEN HONORARIOS DE ARTISTAS, HOTELES, TRANSPORTE,COMIDAS ENTRE OTROS</t>
  </si>
  <si>
    <t>31100-0000-0001-0001</t>
  </si>
  <si>
    <t>EN EFECTIVO</t>
  </si>
  <si>
    <t>Municipal</t>
  </si>
  <si>
    <t>31100-0000-0001-0002</t>
  </si>
  <si>
    <t>EN ESPECIE</t>
  </si>
  <si>
    <t>32200-0000-0001-0000</t>
  </si>
  <si>
    <t>32200-0000-0002-0000</t>
  </si>
  <si>
    <t>32200-0000-0003-0000</t>
  </si>
  <si>
    <t>32200-0000-0004-0000</t>
  </si>
  <si>
    <t>32200-0000-0005-0000</t>
  </si>
  <si>
    <t>32200-0000-0006-0000</t>
  </si>
  <si>
    <t>32200-0000-0007-0000</t>
  </si>
  <si>
    <t>32200-0000-0008-0000</t>
  </si>
  <si>
    <t>32200-0000-0009-0000</t>
  </si>
  <si>
    <t>32200-0000-0010-0000</t>
  </si>
  <si>
    <t>32200-0000-0011-0000</t>
  </si>
  <si>
    <t>32200-0000-0012-0000</t>
  </si>
  <si>
    <t>32200-0000-0013-0000</t>
  </si>
  <si>
    <t>32200-0000-0014-0000</t>
  </si>
  <si>
    <t>32200-0000-0015-0000</t>
  </si>
  <si>
    <t>32200-0000-0016-0000</t>
  </si>
  <si>
    <t>32200-0000-0017-0000</t>
  </si>
  <si>
    <t>32200-0000-0018-0000</t>
  </si>
  <si>
    <t>32200-0000-0019-0000</t>
  </si>
  <si>
    <t>32200-0000-0020-0000</t>
  </si>
  <si>
    <t>32200-0000-0021-0000</t>
  </si>
  <si>
    <t>32200-0000-0022-0000</t>
  </si>
  <si>
    <t>32200-0000-0024-0000</t>
  </si>
  <si>
    <t>32200-0000-0025-0000</t>
  </si>
  <si>
    <t>32200-0000-0027-0000</t>
  </si>
  <si>
    <t>32200-0000-0028-0000</t>
  </si>
  <si>
    <t>32200-0000-0029-0000</t>
  </si>
  <si>
    <t>32200-0300-0023-0000</t>
  </si>
  <si>
    <t>REMANENTE 2012</t>
  </si>
  <si>
    <t>32200-0300-0026-0000</t>
  </si>
  <si>
    <t>REMANENTE 2014</t>
  </si>
  <si>
    <t>32200-0300-0030-0000</t>
  </si>
  <si>
    <t>REMANENTE 2017</t>
  </si>
  <si>
    <t>11112-0000-0001-0000</t>
  </si>
  <si>
    <t>DIRECCION GENERAL</t>
  </si>
  <si>
    <t>11112-0000-0002-0000</t>
  </si>
  <si>
    <t>ADMINISTRACION</t>
  </si>
  <si>
    <t>11112-0000-0003-0000</t>
  </si>
  <si>
    <t>DIRECCION OPERATIVA</t>
  </si>
  <si>
    <t>11112-0000-0004-0000</t>
  </si>
  <si>
    <t>GALERIA JESUS GALLARDO</t>
  </si>
  <si>
    <t>11112-0000-0005-0000</t>
  </si>
  <si>
    <t>CASA DE LA CULTURA</t>
  </si>
  <si>
    <t>11112-0000-0006-0000</t>
  </si>
  <si>
    <t>ESCUELA DE MUSICA</t>
  </si>
  <si>
    <t>11112-0000-0007-0000</t>
  </si>
  <si>
    <t>ESCUELA DE ARTES PLASTICAS</t>
  </si>
  <si>
    <t>11112-0000-0009-0000</t>
  </si>
  <si>
    <t>VINCULACION</t>
  </si>
  <si>
    <t>11112-0000-0010-0000</t>
  </si>
  <si>
    <t>(MIL) MUSEO DE IDENTIDADES LEONESAS</t>
  </si>
  <si>
    <t>11112-0000-0011-0000</t>
  </si>
  <si>
    <t>CACUL EFREN HERNANDEZ</t>
  </si>
  <si>
    <t>11121-0000-0001-0000</t>
  </si>
  <si>
    <t>BANCOMER</t>
  </si>
  <si>
    <t>11121-0000-0002-0000</t>
  </si>
  <si>
    <t>SANTANDER MEXICANO</t>
  </si>
  <si>
    <t>11121-0000-0003-0001</t>
  </si>
  <si>
    <t>BANCO DEL BAJIO CTA 10572230201</t>
  </si>
  <si>
    <t>11121-0000-0003-0002</t>
  </si>
  <si>
    <t>BANCO DEL BAJIO 2169407201 FIC</t>
  </si>
  <si>
    <t>11121-0000-0003-0003</t>
  </si>
  <si>
    <t>BANCO DEL BAJIO 3202264 TAQUILLA</t>
  </si>
  <si>
    <t>11121-0000-0003-0004</t>
  </si>
  <si>
    <t>BANCO DEL BAJIO 10572230202</t>
  </si>
  <si>
    <t>11121-0000-0003-0006</t>
  </si>
  <si>
    <t>BAJIO 4202750 CONACULTA</t>
  </si>
  <si>
    <t>11121-0000-0003-0007</t>
  </si>
  <si>
    <t>BAJIO MUSEO DE LAS IDENTIDADES 5307665</t>
  </si>
  <si>
    <t>11121-0000-0003-0008</t>
  </si>
  <si>
    <t>BAJIO 7868623 MIL</t>
  </si>
  <si>
    <t>11121-0000-0003-0016</t>
  </si>
  <si>
    <t>BAJIO ESMU 16058927</t>
  </si>
  <si>
    <t>11121-0000-0003-0017</t>
  </si>
  <si>
    <t>BANBAJIO 18797282 MNT</t>
  </si>
  <si>
    <t>11121-0000-0003-0018</t>
  </si>
  <si>
    <t>BANBAJIO 0224861460101 PABELLÓN LEONES</t>
  </si>
  <si>
    <t>11121-0000-0003-0019</t>
  </si>
  <si>
    <t>BANBAJIO 22820310 MUESTRA DANZA FOLKLORI</t>
  </si>
  <si>
    <t>11121-0000-0003-0021</t>
  </si>
  <si>
    <t>BANBAJIO 22821805 ACERVO BIBLIOTECA MUSEO ARTE SACRO</t>
  </si>
  <si>
    <t>11121-0000-0004-0001</t>
  </si>
  <si>
    <t>BANORTE 0137657902</t>
  </si>
  <si>
    <t>11121-0000-0005-0001</t>
  </si>
  <si>
    <t>BANAMEX</t>
  </si>
  <si>
    <t>11121-0000-0006-0001</t>
  </si>
  <si>
    <t>BANCOMER (FIAC)</t>
  </si>
  <si>
    <t>11141-0000-0001-0000</t>
  </si>
  <si>
    <t>BANCO SANTANDER MEXICANO</t>
  </si>
  <si>
    <t>precio unitario</t>
  </si>
  <si>
    <t>no hay método de valuación</t>
  </si>
  <si>
    <t>no existe conveniencia</t>
  </si>
  <si>
    <t>este inventario en mi opinión debe darse de baja</t>
  </si>
  <si>
    <t>DONACIONES DE CAPITAL</t>
  </si>
  <si>
    <t>municipal</t>
  </si>
  <si>
    <t>transferencia bancaria</t>
  </si>
  <si>
    <t>muicipal</t>
  </si>
  <si>
    <t>PATRONATO DE LA FERIA ESTATAL DE LEON Y PARQUE ECOLOGICO</t>
  </si>
  <si>
    <t>CORRESPONDIENTE DEL 1 DE ENERO AL 31 DE DICIEMBRE 2018</t>
  </si>
  <si>
    <t>INVERSIÓN FONDOS DE INVERSION, PAPEL GUBERNAMENTAL</t>
  </si>
  <si>
    <t>Los montos mas significativos provienen del la retencion indebida de ISR por parte de Banorte, servicio de telefonia celular que sobrepaso un empleado, diferencia pagada de mas a IMSS, gastos a comprobar por parte de personal del patronato, convenio de reconocimiento de adeudo por parte de un empleado,  prestamos a varios empleados para el pago del impuesto de irs anual,  etc</t>
  </si>
  <si>
    <t xml:space="preserve">                                -  </t>
  </si>
  <si>
    <t>Corresponde a fondos fijos para gastos menores y urgentes del area de compras y de oficinas generales, los cuales se reintegran al 31 de diciembre de cada año</t>
  </si>
  <si>
    <t>Se refieren a anticipos a cuenta de contratos para feria 2011, de los cuales no es factible su recuperacion, anticipos a cuenta de contratos  para feria 2019 y anticipo otorgado para el espectaculo internacional para feria 2019, saldos que serán cancelados al devengar los servicios pactados.</t>
  </si>
  <si>
    <t>(ver notas de gestion administrativa en otras notas)</t>
  </si>
  <si>
    <t>Las  estimacion  para  cuentas  incobrables  se  registra  con  base  a  un estudio  que  lleva  a  cabo  el  Departamento  responsable  de hacer  la  gestión  de  cobro, dicho  estudio  se  realiza  sobre  el  total  de  los  saldos  por  cobrar,  se identifican aquellas  cuentas por  cobrar  sobre  las  que  existe un riesgo  identificado de  no   lograr recuperarlas  en  un futuro y sobre  ellas  se  ajusta  el  importe  de  la  estimación  cada  mes.</t>
  </si>
  <si>
    <t>Se deriva de la devolucion que realizó el banco  correspondiente al pago de nominas de eventuales feria 2017 que serán pagados posteriormente a estos trabajadores.</t>
  </si>
  <si>
    <t>Se deriva de la provision de facturas pendientes de pago al cierre del mes de Noviembre, derivado del devengo contable las cuales se pagaran en un plazo maximo de 15 dias y de saldo del ejercicio 2008 que no ha sido exigible.</t>
  </si>
  <si>
    <t>Se refiere a los impuestos pendientes de declarar ya que se declaran y pagan a mas tardar el dia 17 del mes siguiente y las retenciones de seguridad social que se pagan a mas tardar el dia 17 del mes siguiente al bimestre que corresponda.</t>
  </si>
  <si>
    <t xml:space="preserve"> Este saldo esta integrado por ingresos no identificados, saldos de una pensión alimenticia,  por concepto de depositos efectuados de mas, de los cuales no nos han requerido el pago,  asi como la cancelacion contable de cheque en transito del ejercicio 2014, y montos otorgados a servidores publicos por concepto de gastos a comprobar, y provision de fondos revolventes para gastos menores.</t>
  </si>
  <si>
    <t>Se refiere al registro de los ingresos  devengados y recaudados  al momento de la percepción del recurso acumulado al mes de Diciembre. Lo anterior derivado de la implementación del acuerdo del CONAC DE FECHA 8 DE AGOSTO DE 2013 en el que se reforma las normas y metodología para la determinación de los momentos contables del ingreso, que establece que los ingresos presupuestarios se deberá de registrar el ingreso devengado e ingreso recaudado de forma simultánea al momento de percepción del recurso, salvo por la ingresos por venta de bienes y servicios y aportaciones, EN SU ANEXO 1”CRITERIOS DE REGISTRO GENERALES PARA EL TRATAMIENTO DE LOS MOMENTOS CONTABLES DE LOS INGRESOS DEVENGADO Y RECAUDADO y en donde se establece  que los productos(como los  que obtiene el Patronato)  se devengan y recaudan al momento de percepción del recurso.</t>
  </si>
  <si>
    <t>Se refiere al registro de los ingresos  devengados y recaudados  al momento de la percepción del recurso acumulado a este mes. Lo anterior derivado de la implementación del acuerdo del CONAC DE FECHA 8 DE AGOSTO DE 2013 en el que se reforma las normas y metodología para la determinación de los momentos contables del ingreso, que establece que los ingresos presupuestarios se deberá de registrar el ingreso devengado e ingreso recaudado de forma simultánea al momento de percepción del recurso, salvo por la ingresos por venta de bienes y servicios y aportaciones, EN SU ANEXO 1”CRITERIOS DE REGISTRO GENERALES PARA EL TRATAMIENTO DE LOS MOMENTOS CONTABLES DE LOS INGRESOS DEVENGADO Y RECAUDADO y en donde se establece  que los productos(como los  que obtiene el Patronato)  se devengan y recaudan al momento de percepción del recurso.</t>
  </si>
  <si>
    <t>INGRESOS  POR CONVENIO DE APOYO CON LA SDAYR PARA LA EXPOSICION GANADERA DURANTE FERIA LEON 2018,  INGRESO POR CONVENIO CON MUNICIPIO PARA APOYO A PRODUCTORES PARA LA EXPOSICION GANADERA FERIA LEON 2018 E INGRESO POR CONVENIO CON SECTUR PARA INSTALACION LED EN FACHADA DEL CEFEL</t>
  </si>
  <si>
    <t>Intereses generados acumulados al mes de diciembre en  las cuentas de inversion.</t>
  </si>
  <si>
    <t>Se refiere a la ganancia cambiaria al cierre al mes de diciembre por la valuacion de la cuenta en dolares</t>
  </si>
  <si>
    <t xml:space="preserve">Se refiere a la ganancia cambiaria al cierre al mes de diciembre por la valuacion de la cuenta en dolares </t>
  </si>
  <si>
    <t>Se refiere al registro de una cuatrimoto que se recibió en donación.</t>
  </si>
  <si>
    <t>Se refiere al registro de contratos celebrados con proveedores de bienes y servicios en el ejercicio 2017 en los meses previos al inicio de feria 2018, los pagos que se dan a cuenta de estos contratos se registraron en 2017 como anticipo a proveedores, en el ejercicio 2018 cuando se recibe el bien o servicio, se reconoce como un egreso devengado en el estado de actividades. Asi tambien por el registro de los gastos devengados  en este ejercicio, principalmente en este rubro se refiere a el pago de espectaculos presentados durante el evento Feria 2018.</t>
  </si>
  <si>
    <t>Estatal, municipal y propio</t>
  </si>
  <si>
    <t xml:space="preserve">PROPIO </t>
  </si>
  <si>
    <t>Mesa de dinero</t>
  </si>
  <si>
    <t>-</t>
  </si>
  <si>
    <t xml:space="preserve">A +365 días.-  retención de  Infonavit.
</t>
  </si>
  <si>
    <t>Se utiliza para fondo fijo de caja, con arqueos periodicos.</t>
  </si>
  <si>
    <t xml:space="preserve">Obra por transferir al Municipio de León . </t>
  </si>
  <si>
    <t>Porcentajes de depreciación.- Los señalados en la Ley del Impuesto sobre la renta</t>
  </si>
  <si>
    <t>10%,
30%,
25%</t>
  </si>
  <si>
    <t>Anual</t>
  </si>
  <si>
    <t>En buen estado para uso.</t>
  </si>
  <si>
    <t xml:space="preserve">10%,
30%,
</t>
  </si>
  <si>
    <t>10%,
30%</t>
  </si>
  <si>
    <t xml:space="preserve">Por tiempo  ,Los señalados en la Ley del Impuesto sobre la renta, </t>
  </si>
  <si>
    <t>No hubo alguna disminución por capitalización.</t>
  </si>
  <si>
    <t>Por tiempo</t>
  </si>
  <si>
    <t xml:space="preserve">Factibilidad de pago mes inmediato siguiente </t>
  </si>
  <si>
    <t>Por disposiciones Administrativas</t>
  </si>
  <si>
    <t>Transferencia mensual del municipio , aportaciones y programa de inversión 2018</t>
  </si>
  <si>
    <t>Convenio con entidades municipales</t>
  </si>
  <si>
    <t>Transferencia mensual del municipio, convenio con dependencias municipales y programa de inversión 2018</t>
  </si>
  <si>
    <t>Productos financieros</t>
  </si>
  <si>
    <t>mesa de dinero</t>
  </si>
  <si>
    <t>Reembolso aseguradora por activos sustraidos.</t>
  </si>
  <si>
    <t>Sueldo correspondiente a la plantilla de 37 personas</t>
  </si>
  <si>
    <t>Servicios, proyectos y estudios.</t>
  </si>
  <si>
    <t>C.P. Nancy Cristina Padilla Morales</t>
  </si>
  <si>
    <t>Ing. Germán Antonio Enríquez Flores</t>
  </si>
  <si>
    <t>Genera la Información</t>
  </si>
  <si>
    <t>Autoriza la Información</t>
  </si>
  <si>
    <t>Se rescindió el contrato, por lo tanto se hizo la reclamación a la afianzadora para la recuperación del anticipo. En espera del convenio de terminación con Constructora Jaden, S.A. de C.V.</t>
  </si>
  <si>
    <t>Se integra por todos los conceptos que utilizados para la construcción o introducción de servicios</t>
  </si>
  <si>
    <t>Costo de construcción por metro cuadrado</t>
  </si>
  <si>
    <t>Es el costo real de construcción</t>
  </si>
  <si>
    <t>No aplica</t>
  </si>
  <si>
    <t>Se integra a la producción del proceso con el valor de adquisición</t>
  </si>
  <si>
    <t>Última compra</t>
  </si>
  <si>
    <t>Línea recta</t>
  </si>
  <si>
    <t>Se registra de forma mensual la depreciación</t>
  </si>
  <si>
    <t>Funcionando</t>
  </si>
  <si>
    <t>Línea recta en bienes adquiridos antes de agosto 2017 y valor de desecho con bienes adquiridos a partir de agosto de 2017</t>
  </si>
  <si>
    <t>La vigencia de la licencia se divide entre el número de meses para amortizar</t>
  </si>
  <si>
    <t>En uso</t>
  </si>
  <si>
    <t>Se disminuye por las estimaciones de obra presentadas para su pago por el contratista</t>
  </si>
  <si>
    <t>Relaciones con obra</t>
  </si>
  <si>
    <t>Del total de las cuentas por cobrar se determinan cuales ya son incobrables en su totalidad, pero se continuan con las gestiones para tratar de llevar a cabo la cobranza o recuperar el bien</t>
  </si>
  <si>
    <t>Factibles de pago</t>
  </si>
  <si>
    <t>No Factibles de pago</t>
  </si>
  <si>
    <t>Particulares</t>
  </si>
  <si>
    <t>Ahorros previos que realizan personas que quieren obtene algún tipo de crédito que otorga el IMUVI</t>
  </si>
  <si>
    <t>Ingresos por ventas y/o por por disposiones administrativas</t>
  </si>
  <si>
    <t>Subsidio municipal</t>
  </si>
  <si>
    <t>Ingresos financieros</t>
  </si>
  <si>
    <t>Ingresos generados por el cobro de intereses devengados y rendimientos bancarios</t>
  </si>
  <si>
    <t>Ingresos varios</t>
  </si>
  <si>
    <t>Otros ingresos cobrados no clasificados</t>
  </si>
  <si>
    <t>Representa el importe de sueldos base de la plantilla del IMUVI</t>
  </si>
  <si>
    <t>Representa el importe de prima de asistencia y otras prestaciones de la plantilla del IMUVI</t>
  </si>
  <si>
    <t>Representa el costo por las ventas de lotes o viviendas</t>
  </si>
  <si>
    <t>Resultado del ejercicio</t>
  </si>
  <si>
    <t>Resultados de ejercicios anteriores</t>
  </si>
  <si>
    <t>Corrección de ejercicios anteriores</t>
  </si>
  <si>
    <t>IVA ACREDITABLE</t>
  </si>
  <si>
    <t>11231-0000-0088-0000</t>
  </si>
  <si>
    <t>ROTOPLAS, S.A DE C.V.</t>
  </si>
  <si>
    <t>POR RECUPERAR EN EL SIGUEINTE MES</t>
  </si>
  <si>
    <t>11231-0000-0096-0000</t>
  </si>
  <si>
    <t>TERRENO TURISTICO DE MEXICO, SA DE CV</t>
  </si>
  <si>
    <t>11231-0000-0121-0000</t>
  </si>
  <si>
    <t>RICARDO DE JESUS VELEZ LOPEZ</t>
  </si>
  <si>
    <t>11231-0000-0139-0000</t>
  </si>
  <si>
    <t>ALIGERADOS PADDA S.A. DE C.V.</t>
  </si>
  <si>
    <t>11231-0000-0144-0000</t>
  </si>
  <si>
    <t>SERVICIOS ADMINISTRATIVOS FANAFESA SA DE</t>
  </si>
  <si>
    <t>11310-0000-0001-0001</t>
  </si>
  <si>
    <t>EDENRED DE MEXICO, S.A. DE C.V.</t>
  </si>
  <si>
    <t>SE AMORTIZA EN EL SIGUIENTE MES</t>
  </si>
  <si>
    <t>12310-5810-0000-0000</t>
  </si>
  <si>
    <t>TERRENOS</t>
  </si>
  <si>
    <t>12330-5831-0000-0000</t>
  </si>
  <si>
    <t>Edificios no residenciales</t>
  </si>
  <si>
    <t>12390-0000-0000-0000</t>
  </si>
  <si>
    <t>OTROS BIENES INMUEBLES</t>
  </si>
  <si>
    <t>BUEN ESTADO</t>
  </si>
  <si>
    <t>12410-5151-0001-0000</t>
  </si>
  <si>
    <t>EQUIPO DE COMPUTO</t>
  </si>
  <si>
    <t>OBSOLETO Y DEPRECIADO</t>
  </si>
  <si>
    <t>12410-5191-0001-0000</t>
  </si>
  <si>
    <t>OTROS MOBILIARIO Y EQUIPOS DE ADMINISTRA</t>
  </si>
  <si>
    <t>12411-5111-0000-0000</t>
  </si>
  <si>
    <t>MUEBLES DE OFICINAS Y ESTANTERIA</t>
  </si>
  <si>
    <t>12419-5121-0000-0000</t>
  </si>
  <si>
    <t>MUEBLES, EXCEPTO DE OFICINA Y ESTANTERÍA</t>
  </si>
  <si>
    <t>12420-5211-0000-0000</t>
  </si>
  <si>
    <t>EQUIPOS Y APARATOS AUDIOVISUALES</t>
  </si>
  <si>
    <t>12423-5230-0000-0000</t>
  </si>
  <si>
    <t>CÁMARAS FOTOGRÁFICAS Y DE VIDEO</t>
  </si>
  <si>
    <t>12431-5321-0000-0000</t>
  </si>
  <si>
    <t>EQUIPO MEDICO Y DE LABORATORIO</t>
  </si>
  <si>
    <t>12432-5311-0000-0000</t>
  </si>
  <si>
    <t>EQUIPO MEDICO</t>
  </si>
  <si>
    <t>12441-5411-0001-0000</t>
  </si>
  <si>
    <t>VEHICULOS Y EQUIPO TERRESTRE</t>
  </si>
  <si>
    <t>MANTENIMIENTO RECURRENTE</t>
  </si>
  <si>
    <t>12449-5491-0000-0000</t>
  </si>
  <si>
    <t>OTROS EQUIPOS DE TRANSPORTE</t>
  </si>
  <si>
    <t>12450-5511-0000-0000</t>
  </si>
  <si>
    <t>ARMAMENTO DE DEFENSA PUBLICA</t>
  </si>
  <si>
    <t>12465-5651-0000-0000</t>
  </si>
  <si>
    <t>EQUIPOS Y APARATOS DE COMUNICACION Y TEL</t>
  </si>
  <si>
    <t>12466-5661-0000-0000</t>
  </si>
  <si>
    <t>EQUIPOS DE GENERACIÓN ELÉCTRICA, APARATO</t>
  </si>
  <si>
    <t>12467-5671-0000-0000</t>
  </si>
  <si>
    <t>HERRAMIENTAS Y MAQUINAS-HERRAMIENTA</t>
  </si>
  <si>
    <t>12469-5691-0000-0000</t>
  </si>
  <si>
    <t>OTROS EQUIPOS</t>
  </si>
  <si>
    <t>12510-5911-0000-0000</t>
  </si>
  <si>
    <t>SOFWARE</t>
  </si>
  <si>
    <t>12522-5931-0001-0000</t>
  </si>
  <si>
    <t>MARCAS</t>
  </si>
  <si>
    <t>12540-5971-0000-0000</t>
  </si>
  <si>
    <t>LICENCIAS INFORMATICAS E INTELECTUALES</t>
  </si>
  <si>
    <t>21121-0000-0021-0000</t>
  </si>
  <si>
    <t>BENJAMIN LARA RAMIREZ</t>
  </si>
  <si>
    <t>SE PAGA EN EL SIGUIENTE MES</t>
  </si>
  <si>
    <t>21121-0000-0058-0000</t>
  </si>
  <si>
    <t>FERRETERIA GRANADA DE LEON S A DE C V</t>
  </si>
  <si>
    <t>21121-0000-0071-0000</t>
  </si>
  <si>
    <t>INFONACOT</t>
  </si>
  <si>
    <t>21121-0000-0095-0000</t>
  </si>
  <si>
    <t>JUAN CARLOS ALMONTE VILLAGOMEZ</t>
  </si>
  <si>
    <t>21121-0000-0144-0000</t>
  </si>
  <si>
    <t>QUIROGA TRUCKS S A DE C V</t>
  </si>
  <si>
    <t>21121-0000-0150-0000</t>
  </si>
  <si>
    <t>CAJA DE PRESTACIONES SOCIALES DE BOMBERO</t>
  </si>
  <si>
    <t>21121-0000-0152-0000</t>
  </si>
  <si>
    <t>IMPULSORA PROMOBIEN S A DE C V</t>
  </si>
  <si>
    <t>21121-0000-0179-0000</t>
  </si>
  <si>
    <t>ZAPATA LEON S A DE C V ZAPATA CAMION</t>
  </si>
  <si>
    <t>21121-0000-0186-0000</t>
  </si>
  <si>
    <t>COMERCIAL GRANADA DE LEON S A DE C V</t>
  </si>
  <si>
    <t>21121-0000-0289-0000</t>
  </si>
  <si>
    <t>GLORIA MANUELA RAMIREZ MORENO</t>
  </si>
  <si>
    <t>21121-0000-0305-0000</t>
  </si>
  <si>
    <t>MAPEQ MAYORISTAS EN PAPELERIA S.A. DE C.</t>
  </si>
  <si>
    <t>21121-0000-0347-0000</t>
  </si>
  <si>
    <t>JOSE GUILLERMO VELAZQUEZ RODRIGUEZ</t>
  </si>
  <si>
    <t>21121-0000-0392-0000</t>
  </si>
  <si>
    <t>ACEROMEX, S.A. DE C.V.</t>
  </si>
  <si>
    <t>21121-0000-0419-0000</t>
  </si>
  <si>
    <t>MIGUEL ALFREDO ESTRADA ESPINOSA</t>
  </si>
  <si>
    <t>21121-0000-0440-0000</t>
  </si>
  <si>
    <t>ABINDUS SEGURIDAD INDUSTRIAL, SA DE CV</t>
  </si>
  <si>
    <t>21121-0000-0512-0000</t>
  </si>
  <si>
    <t>AUTOPARTES NAPA MEXICO S DE RL DE CV</t>
  </si>
  <si>
    <t>21121-0000-0637-0000</t>
  </si>
  <si>
    <t>JOSE DE JESUS MUÑOZ CEDILLO</t>
  </si>
  <si>
    <t>21121-0000-0686-0000</t>
  </si>
  <si>
    <t>JUAN ANTONIO TOVAR MEZA</t>
  </si>
  <si>
    <t>21121-0000-0689-0000</t>
  </si>
  <si>
    <t>AFTA GRUPO TEXTIL SA DE CV</t>
  </si>
  <si>
    <t>21121-0000-0691-0000</t>
  </si>
  <si>
    <t>XNOX SA DE CV</t>
  </si>
  <si>
    <t>21121-0000-0692-0000</t>
  </si>
  <si>
    <t>AUTOBUSES ESPECIALIZADOS SA DE CV</t>
  </si>
  <si>
    <t>21171-0000-0000-0000</t>
  </si>
  <si>
    <t>RETENCIONES DE IMPUESTOS POR PAGAR A COR</t>
  </si>
  <si>
    <t>21171-0000-0001-0000</t>
  </si>
  <si>
    <t>I S R HONORARIOS</t>
  </si>
  <si>
    <t>21171-0000-0003-0000</t>
  </si>
  <si>
    <t>I S R ASIMILADOS</t>
  </si>
  <si>
    <t>21171-0000-0004-0000</t>
  </si>
  <si>
    <t>IMPUESTO CEDULAR HONORARIOS</t>
  </si>
  <si>
    <t>21171-0000-0007-0000</t>
  </si>
  <si>
    <t>21171-0000-0008-0000</t>
  </si>
  <si>
    <t>2 % NOMINAS</t>
  </si>
  <si>
    <t>21171-0000-0009-0000</t>
  </si>
  <si>
    <t>IVA RETENIDO</t>
  </si>
  <si>
    <t>21172-0000-0000-0000</t>
  </si>
  <si>
    <t>RETENCIONES DE SEGURIDAD SOCIAL POR PAGA</t>
  </si>
  <si>
    <t>21172-0000-0004-0000</t>
  </si>
  <si>
    <t>ADEUDO INFONAVIT</t>
  </si>
  <si>
    <t>21172-0000-0005-0000</t>
  </si>
  <si>
    <t>21290-0000-0000-0000</t>
  </si>
  <si>
    <t>OTROS DOCUMENTOS POR PAGAR A CORTO PLAZO</t>
  </si>
  <si>
    <t>21290-0000-0001-0000</t>
  </si>
  <si>
    <t>PENSIONES ALIMENTICIAS</t>
  </si>
  <si>
    <t>21290-0000-0001-0001</t>
  </si>
  <si>
    <t>TERESITA DE JESUS MARTINEZ LOPEZ</t>
  </si>
  <si>
    <t>21290-0000-0001-0002</t>
  </si>
  <si>
    <t>MARIA DE LOS ANGELES ORTIZ ALVAREZ</t>
  </si>
  <si>
    <t>21290-0000-0001-0005</t>
  </si>
  <si>
    <t>CLAUDIA GABRIELA MARTINEZ CASTRO</t>
  </si>
  <si>
    <t>21290-0000-0001-0007</t>
  </si>
  <si>
    <t>ANA GABRIELA GONZALEZ CISNEROS</t>
  </si>
  <si>
    <t>21290-0000-0001-0009</t>
  </si>
  <si>
    <t>ESMERALDA SAN JUAN GUZMAN JIMENEZ</t>
  </si>
  <si>
    <t>21290-0000-0001-0010</t>
  </si>
  <si>
    <t>LORENA ALVAREZ SANCHEZ</t>
  </si>
  <si>
    <t>21290-0000-0001-0011</t>
  </si>
  <si>
    <t>JUANA IVETH SERVIN CORTES</t>
  </si>
  <si>
    <t>21290-0000-0001-0012</t>
  </si>
  <si>
    <t>LETICIA ORTEGA GARCIA</t>
  </si>
  <si>
    <t>21290-0000-0001-0015</t>
  </si>
  <si>
    <t>ANA LAURA RODRIGUEZ SALAZAR</t>
  </si>
  <si>
    <t>21290-0000-0003-0000</t>
  </si>
  <si>
    <t>ACREEDORES DIVERSOS</t>
  </si>
  <si>
    <t>21290-0000-0003-0083</t>
  </si>
  <si>
    <t>DISTRIBUCIONES SAGAJI SA DE CV</t>
  </si>
  <si>
    <t>INGRESOS POR ACTIVIDAD PROPIA</t>
  </si>
  <si>
    <t>SUBSIDIO MUNICIPAL</t>
  </si>
  <si>
    <t>Servicios de Comunicación Social y Publicidad.</t>
  </si>
  <si>
    <t>PATRIMONIAL</t>
  </si>
  <si>
    <t>RECURSO MUNICIPAL</t>
  </si>
  <si>
    <t>RECURSO MUNICIPAL Y PROPIO</t>
  </si>
  <si>
    <t>CAJA CHICA</t>
  </si>
  <si>
    <t>CAJA CHICA C.C.B.</t>
  </si>
  <si>
    <t>CAJA CHICA CENTRAL</t>
  </si>
  <si>
    <t>CAJA CHICA PREVENCION</t>
  </si>
  <si>
    <t>11121-0000-0001-0001</t>
  </si>
  <si>
    <t>BAJIO CHEQUES</t>
  </si>
  <si>
    <t>11121-0000-0001-0002</t>
  </si>
  <si>
    <t>BAJIO EJE</t>
  </si>
  <si>
    <t>11121-0000-0001-0004</t>
  </si>
  <si>
    <t>BANCO DEL BAJIO CTA. 137133910201</t>
  </si>
  <si>
    <t>11121-0000-0002-0001</t>
  </si>
  <si>
    <t>BANCOMER CTA 10770715</t>
  </si>
  <si>
    <t>12430-0000-0000-0000</t>
  </si>
  <si>
    <t>EQUIPO E INSTRUMENTAL MEDICO YDE LABORA</t>
  </si>
  <si>
    <t>Pagos al corriente, totalmente recuperable</t>
  </si>
  <si>
    <t>Pagos por nómina, se elimina mensualmente</t>
  </si>
  <si>
    <t>Línea Recta/tiempo</t>
  </si>
  <si>
    <t>Porcentaje anual, dividido mensualmente</t>
  </si>
  <si>
    <t>Buenas condiciones de uso</t>
  </si>
  <si>
    <t>1241-1</t>
  </si>
  <si>
    <t>1241-3</t>
  </si>
  <si>
    <t>Equipo de Cómputo y de tecno</t>
  </si>
  <si>
    <t>1241-9</t>
  </si>
  <si>
    <t>Otros Mobiliarios y Equipos</t>
  </si>
  <si>
    <t>parte proporcional mensual</t>
  </si>
  <si>
    <t>Monto / 12</t>
  </si>
  <si>
    <t>Importe anual dividido mensualmente</t>
  </si>
  <si>
    <t>Buenas condiciones de uso/no se registran las amort en la cuenta 1260</t>
  </si>
  <si>
    <t>no se amortiza</t>
  </si>
  <si>
    <t>Importe transitorio, se elimina al pagar a las Dependencias correspondientes</t>
  </si>
  <si>
    <t>Rendimientos bancarios</t>
  </si>
  <si>
    <t>El banco fiduciario busca siempre la mejor inversion de los recursos</t>
  </si>
  <si>
    <t>Cobros por firma de escrituras</t>
  </si>
  <si>
    <t>Aplicados por el banco fiduciario</t>
  </si>
  <si>
    <t>Sueldos del personal según plantilla autorizada</t>
  </si>
  <si>
    <t>Complementos salariales al personal</t>
  </si>
  <si>
    <t>Honorarios por Asesoría Juridica</t>
  </si>
  <si>
    <t>Municipal y Estatal</t>
  </si>
  <si>
    <t xml:space="preserve">Donaciones </t>
  </si>
  <si>
    <t>Actualizaciones</t>
  </si>
  <si>
    <t>flujo</t>
  </si>
  <si>
    <t>Recurso invertido por la Fiduciaria</t>
  </si>
  <si>
    <t>Aportaciones Realizadas Por Los Vecinos En Cajas De La Tesorería Municipal</t>
  </si>
  <si>
    <t>Recurso de anticipos  por amortizar de contratos vigentes de obra</t>
  </si>
  <si>
    <t>Calculo de depreciación conforme a la CONAC</t>
  </si>
  <si>
    <t>valor historico</t>
  </si>
  <si>
    <t>10% mob. y 33.30% Computo</t>
  </si>
  <si>
    <t>Pago a 15 días</t>
  </si>
  <si>
    <t>Pago según avance de obra y fondeado con aport. de cooperadores</t>
  </si>
  <si>
    <t>Se paga de forma mensual al SAT a través de la fiduciaria y a la  la Camara de forma semestral</t>
  </si>
  <si>
    <t>Recurso a pagar x dif. Pago de nóminas; Recurso depósitado por contratistas pend. de entregar estimación para registro.</t>
  </si>
  <si>
    <t>Aportaciones de Cooperadores, recurso para pago de proyectos (obra Institucional)</t>
  </si>
  <si>
    <t>Aportaciones para obras diversas</t>
  </si>
  <si>
    <t>Aportaciones de Obras No Iniciadas</t>
  </si>
  <si>
    <t>Recurso a devolver  a los cooperadores por obras canceladas y saldos a favor de obras terminadas</t>
  </si>
  <si>
    <t>Recurso  de aportaciones para el pago de obra de pavimentación y de gastos generales, así como recurso aplicado por el PAE pendiente de recaudar de cartera vencida..</t>
  </si>
  <si>
    <t>Recurso obtenido principalmente de las aportaciones de los vecinos de obras en proceso, deductivas a contratistas y accesorios pagados por PAE</t>
  </si>
  <si>
    <t>Recurso obtenido del Fideicomitente (Presidencia Municipal)</t>
  </si>
  <si>
    <t>Productos financieros generados por el recurso invertido en bancos.</t>
  </si>
  <si>
    <t>Recurso pagado a la Presidencia Municipal x dif. En pago del Capítulo 1000  *Servicios Personales* y partida 3981</t>
  </si>
  <si>
    <t>DE DESGLOSE</t>
  </si>
  <si>
    <t>INFORMACIÓN CONTABLE</t>
  </si>
  <si>
    <t>1114    INVERSIONES TEMPORALES (HASTA 3 MESES)</t>
  </si>
  <si>
    <t>NOTA:   ESF-01</t>
  </si>
  <si>
    <t>CUENTA</t>
  </si>
  <si>
    <t>NOMBRE DE LA CUENTA</t>
  </si>
  <si>
    <t>MONTO</t>
  </si>
  <si>
    <t>TIPO</t>
  </si>
  <si>
    <t>MONTO PARCIAL</t>
  </si>
  <si>
    <t>11140-0000-0000-0001</t>
  </si>
  <si>
    <t>BAJIO 206</t>
  </si>
  <si>
    <t>PAGARE CON RENDIMIENTO LIQUIDABLE  AL VENCIMIENTO</t>
  </si>
  <si>
    <t>11140-0000-0000-0109</t>
  </si>
  <si>
    <t>BAJIO 501 ESCOMBRERA</t>
  </si>
  <si>
    <t>11140-0000-0000-0110</t>
  </si>
  <si>
    <t>BAJIO 214</t>
  </si>
  <si>
    <t>11140-0000-0000-0111</t>
  </si>
  <si>
    <t>BAJIO CTA 8898</t>
  </si>
  <si>
    <t>11140-0000-0000-0112</t>
  </si>
  <si>
    <t>BAJIO CTA 8799</t>
  </si>
  <si>
    <t>TOTAL_1114</t>
  </si>
  <si>
    <t>1115    FONDOS CON AFECTACIÓN ESPECÍFICA</t>
  </si>
  <si>
    <t>TOTAL_1115</t>
  </si>
  <si>
    <t>1121    INVERSIONES FINANCIERAS DE CORTO PLAZO</t>
  </si>
  <si>
    <t>TOTAL_1121</t>
  </si>
  <si>
    <t>1211    INVERSIONES A LARGO PLAZO</t>
  </si>
  <si>
    <t>TOTAL_1211</t>
  </si>
  <si>
    <t>1122    CUENTAS POR COBRAR A CORTO PLAZO</t>
  </si>
  <si>
    <t>NOTA:   ESF-02</t>
  </si>
  <si>
    <t>2013</t>
  </si>
  <si>
    <t>11220-0000-0000-0001</t>
  </si>
  <si>
    <t>AGUSTIN SANCHEZ MARES</t>
  </si>
  <si>
    <t>11220-0000-0000-0002</t>
  </si>
  <si>
    <t>SERVICIO JARAMILLO SA DE CV</t>
  </si>
  <si>
    <t>11220-0000-0000-0003</t>
  </si>
  <si>
    <t>SERVICIO BLVD. AEROPUERTO SA DE CV</t>
  </si>
  <si>
    <t>11220-0000-0000-0004</t>
  </si>
  <si>
    <t>ESTACION DE SERVICIO LAS HUERTAS SA DE CV</t>
  </si>
  <si>
    <t>11220-0000-0000-0005</t>
  </si>
  <si>
    <t>SUPER SERVICIO BLVD. AEROPUERTO SA DE CV</t>
  </si>
  <si>
    <t>11220-0000-0000-0006</t>
  </si>
  <si>
    <t>COMBUSTIBLE BONANZA SA DE CV</t>
  </si>
  <si>
    <t>11220-0000-0000-0007</t>
  </si>
  <si>
    <t>JUDAS ENRIQUE MORENO</t>
  </si>
  <si>
    <t>11220-0000-0000-0019</t>
  </si>
  <si>
    <t>MA VIVIAN PADILLA GARCIA</t>
  </si>
  <si>
    <t>TOTAL_1122</t>
  </si>
  <si>
    <t>1124    INGRESOS POR RECUPERAR A CORTO PLAZO</t>
  </si>
  <si>
    <t>11240-0000-0000-0001</t>
  </si>
  <si>
    <t>CONTRIBUYENTE O CIUDADANO POR PAE</t>
  </si>
  <si>
    <t>11240-0000-0000-0002</t>
  </si>
  <si>
    <t>IVA ACREDITABLE X PAGAR</t>
  </si>
  <si>
    <t>11240-0000-0000-0003</t>
  </si>
  <si>
    <t>IVA ACREDITABLE PAGADO</t>
  </si>
  <si>
    <t>11240-0000-0000-0004</t>
  </si>
  <si>
    <t>IVA TRASLADADO RETENIDO POR LYRBA</t>
  </si>
  <si>
    <t>11240-0000-0000-0005</t>
  </si>
  <si>
    <t>IVA X RETENER LYRBA</t>
  </si>
  <si>
    <t>11240-0000-0000-0006</t>
  </si>
  <si>
    <t>IVA ACREDITABLE pagado</t>
  </si>
  <si>
    <t>11240-0000-0000-0007</t>
  </si>
  <si>
    <t>IVA X RETENER RUTAS</t>
  </si>
  <si>
    <t>11240-0000-0000-0008</t>
  </si>
  <si>
    <t>IVA A FAVOR EJERCICIO 2012</t>
  </si>
  <si>
    <t>11240-0000-0000-0009</t>
  </si>
  <si>
    <t>IVA A FAVOR EJERCICIO 2013</t>
  </si>
  <si>
    <t>11240-0000-0000-0010</t>
  </si>
  <si>
    <t>IVA A FAVOR EJERCICIO 2014</t>
  </si>
  <si>
    <t>11240-0000-0000-0011</t>
  </si>
  <si>
    <t>IVA DE RECOLECCION</t>
  </si>
  <si>
    <t>11240-0000-0000-0012</t>
  </si>
  <si>
    <t>IVA SUBSIDIO GASTO CORRIENTE</t>
  </si>
  <si>
    <t>11240-0000-0000-0013</t>
  </si>
  <si>
    <t>IVA SALDO A FAVOR EJERCICIO 2015</t>
  </si>
  <si>
    <t>11240-0000-0000-0014</t>
  </si>
  <si>
    <t>IVA RETENIDO X VENTA DE RESICLADOS</t>
  </si>
  <si>
    <t>11240-5421-0000-0000</t>
  </si>
  <si>
    <t>CARROCERIAS Y REMOLQUES</t>
  </si>
  <si>
    <t>TOTAL_1124</t>
  </si>
  <si>
    <t>1123    DEUDORES DIVERSOS POR COBRAR A CORTO PLAZO</t>
  </si>
  <si>
    <t>NOTA:   ESF-03</t>
  </si>
  <si>
    <t>IMPORTE</t>
  </si>
  <si>
    <t>A 90 días</t>
  </si>
  <si>
    <t>A 180 días</t>
  </si>
  <si>
    <t>A 365 días</t>
  </si>
  <si>
    <t>+ 365 días</t>
  </si>
  <si>
    <t>CARACTERÍSTICAS</t>
  </si>
  <si>
    <t>ESTATUS DEL ADEUDO</t>
  </si>
  <si>
    <t>11230-0000-0001-0001</t>
  </si>
  <si>
    <t>BANAMEX CTA 1095528 IDE</t>
  </si>
  <si>
    <t>se inicia proceso de devolucion ante SAT</t>
  </si>
  <si>
    <t>ya sobrepaso el plazo de 365 dias</t>
  </si>
  <si>
    <t>11230-0000-0001-0005</t>
  </si>
  <si>
    <t>INGRESOS POR COBRAR</t>
  </si>
  <si>
    <t>se inicia oficio de cancelacion de cuentas incobrables</t>
  </si>
  <si>
    <t>11230-0000-0000-0010</t>
  </si>
  <si>
    <t>CARLOS ARTURO NAVARRO PEDROZA</t>
  </si>
  <si>
    <t>Factura pendiente de pago por parte del Municipio</t>
  </si>
  <si>
    <t>Dentro del plazo establecido</t>
  </si>
  <si>
    <t>Ingreso Estatal</t>
  </si>
  <si>
    <t>premio ganado</t>
  </si>
  <si>
    <t>gasto de viaje</t>
  </si>
  <si>
    <t>lo deposita en Octubre</t>
  </si>
  <si>
    <t>TOTAL_1123</t>
  </si>
  <si>
    <t>1125    DEUDORES POR ANTICIPOS DE TESORERÍA A CORTO PLAZO</t>
  </si>
  <si>
    <t>TOTAL_1125</t>
  </si>
  <si>
    <t>1126    PRÉSTAMOS OTORGADOS A CORTO PLAZO</t>
  </si>
  <si>
    <t>TOTAL_1126</t>
  </si>
  <si>
    <t>1129    OTROS DERECHOS A RECIBIR EFECTIVO O EQUIVALENTES A CORTO PLAZO</t>
  </si>
  <si>
    <t>TOTAL_1129</t>
  </si>
  <si>
    <t>1130    DERECHOS A RECIBIR BIENES O SERVICIOS</t>
  </si>
  <si>
    <t>TOTAL_1130</t>
  </si>
  <si>
    <t>TOTAL_1131</t>
  </si>
  <si>
    <t>1221    DOCUMENTOS POR COBRAR A LARGO PLAZO</t>
  </si>
  <si>
    <t>TOTAL_1221</t>
  </si>
  <si>
    <t>1222    DEUDORES DIVERSOS A LARGO PLAZO</t>
  </si>
  <si>
    <t>TOTAL_1222</t>
  </si>
  <si>
    <t>1224    PRÉSTAMOS OTORGADOS A LARGO PLAZO</t>
  </si>
  <si>
    <t>TOTAL_1224</t>
  </si>
  <si>
    <t>1229    OTROS DERECHOS A RECIBIR EFECTIVO O EQUIVALENTES A LARGO PLAZO</t>
  </si>
  <si>
    <t>TOTAL_1229</t>
  </si>
  <si>
    <t>1140    INVENTARIOS</t>
  </si>
  <si>
    <t>NOTA:    ESF-05</t>
  </si>
  <si>
    <t>MÉTODO</t>
  </si>
  <si>
    <t>"NO APLICA"</t>
  </si>
  <si>
    <t>TOTAL_1140</t>
  </si>
  <si>
    <t>1150    ALMACENES</t>
  </si>
  <si>
    <t>TOTAL_1150</t>
  </si>
  <si>
    <t>1213    FIDEICOMISOS, MANDATOS Y CONTRATOS ANÁLOGOS</t>
  </si>
  <si>
    <t xml:space="preserve">NOTA:        ESF-06 </t>
  </si>
  <si>
    <t>CARATERÍSTICAS</t>
  </si>
  <si>
    <t>NOMBRE DEL FIDEICOMISO</t>
  </si>
  <si>
    <t>OBJETO DEL FIDEICOMISO</t>
  </si>
  <si>
    <t>TOTAL_1213</t>
  </si>
  <si>
    <t>1214    PARTICIPACIONES Y APORTACIONES DE CAPITAL</t>
  </si>
  <si>
    <t>NOTA:        ESF-07</t>
  </si>
  <si>
    <t xml:space="preserve">EMPRESA/OPDes </t>
  </si>
  <si>
    <t>TOTAL_1214</t>
  </si>
  <si>
    <t>1230    BIENES INMUEBLES, INFRAESTRUCTURA Y CONSTRUCCIONES EN PROCESO</t>
  </si>
  <si>
    <t>NOTA:       ESF-08</t>
  </si>
  <si>
    <t>SALDO INICIAL</t>
  </si>
  <si>
    <t>SALDO FINAL</t>
  </si>
  <si>
    <t>FLUJO</t>
  </si>
  <si>
    <t>CRITERIO</t>
  </si>
  <si>
    <t>12340-6121-0000-0000</t>
  </si>
  <si>
    <t>EDIFICACION NO HABITACIONAL</t>
  </si>
  <si>
    <t>ANUAL</t>
  </si>
  <si>
    <t>TOTA_1230</t>
  </si>
  <si>
    <t>1240    BIENES MUEBLES</t>
  </si>
  <si>
    <t>12410-0000-0000</t>
  </si>
  <si>
    <t>MOBILIARIO Y EQUIPO DE ADMINISTRACION</t>
  </si>
  <si>
    <t>12420-0000-0000</t>
  </si>
  <si>
    <t>MOBILIARIO Y EQUIPO EDUCACIONAL Y RECREATIVO</t>
  </si>
  <si>
    <t>12430-0000-0000</t>
  </si>
  <si>
    <t>EQUIPO E INSTRUMENTAL MEDICO Y DE LABORATORIO</t>
  </si>
  <si>
    <t>12440-0000-0000</t>
  </si>
  <si>
    <t>EQUIPO DE TRANSPORTE</t>
  </si>
  <si>
    <t>12450-0000-0000</t>
  </si>
  <si>
    <t>EQUIPO DE DEFENSA Y SEGURIDAD</t>
  </si>
  <si>
    <t>12460-0000-0000</t>
  </si>
  <si>
    <t>MAQUINARIA, OTROS EQUIPOS Y HERRAMIENTA</t>
  </si>
  <si>
    <t>12470-0000-0000</t>
  </si>
  <si>
    <t>12490-0000-0000</t>
  </si>
  <si>
    <t>OTROS BIENES MUEBLES</t>
  </si>
  <si>
    <t>TOTAL_1240</t>
  </si>
  <si>
    <t>1261    DEPRECIACIÓN ACUMULADA DE BIENES INMUEBLES</t>
  </si>
  <si>
    <t>Método de depreciación</t>
  </si>
  <si>
    <t>12610-0000-0000-0000</t>
  </si>
  <si>
    <t>DEPRECIACION DE BIENES INMUEBLES</t>
  </si>
  <si>
    <t>Linea Recta</t>
  </si>
  <si>
    <t>TOTAL_1261</t>
  </si>
  <si>
    <t>1262    DEPRECIACIÓN ACUMULADA DE INFRAESTRUCTURA</t>
  </si>
  <si>
    <t>TOTAL_1262</t>
  </si>
  <si>
    <t>1263    DEPRECIACIÓN ACUMULADA DE BIENES MUEBLES</t>
  </si>
  <si>
    <t>12630-5111-0000-0000</t>
  </si>
  <si>
    <t>12630-5112-0000-0000</t>
  </si>
  <si>
    <t>12630-5113-0000-0000</t>
  </si>
  <si>
    <t>12630-5114-0000-0000</t>
  </si>
  <si>
    <t>EQUIPO DE RADIOCUMUNICACION</t>
  </si>
  <si>
    <t>12630-5115-0000-0000</t>
  </si>
  <si>
    <t>12630-5116-0000-0000</t>
  </si>
  <si>
    <t>12630-5122-0000-0000</t>
  </si>
  <si>
    <t>DEP. ACUM. DE EQUIPO MEDICO Y DE LAB.</t>
  </si>
  <si>
    <t>12630-5117-0000-0000</t>
  </si>
  <si>
    <t>12630-5118-0000-0000</t>
  </si>
  <si>
    <t>DEP. ACUM. DE CAMARAS Y VIDEO</t>
  </si>
  <si>
    <t>12630-5119-0000-0000</t>
  </si>
  <si>
    <t>DEP. ACUM. DE CAJA DE ESCOMBRERAS</t>
  </si>
  <si>
    <t>12630-5120-0000-0000</t>
  </si>
  <si>
    <t>DEP. ACUM. DE SOFTWARE</t>
  </si>
  <si>
    <t>12630-5121-0000-0000</t>
  </si>
  <si>
    <t>DEP. ACUM. DE EQUIPO DE DEFENSA</t>
  </si>
  <si>
    <t>12630-5695-0000-0000</t>
  </si>
  <si>
    <t>DEP. ACUM. DE OTROS EQUIPOS</t>
  </si>
  <si>
    <t>TOTAL_1263</t>
  </si>
  <si>
    <t>1264    DETERIORO ACUMULADO DE ACTIVOS BIOLÓGICOS</t>
  </si>
  <si>
    <t>TOTAL_1264</t>
  </si>
  <si>
    <t>1250    ACTIVOS INTANGIBLES</t>
  </si>
  <si>
    <t>NOTA:        ESF-09</t>
  </si>
  <si>
    <t>12510-5971-0000-0000</t>
  </si>
  <si>
    <t>SOFTWARE</t>
  </si>
  <si>
    <t>TOTAL_1250</t>
  </si>
  <si>
    <t>1265    AMORTIZACIÓN ACUMULADA DE ACTIVOS INTANGIBLES</t>
  </si>
  <si>
    <t>12650-5911-0000-0001</t>
  </si>
  <si>
    <t>AMORTIZACION ACUMULADA DE SOFTWARE</t>
  </si>
  <si>
    <t>TOTAL_1265</t>
  </si>
  <si>
    <t>1270    ACTIVOS DIFERIDOS</t>
  </si>
  <si>
    <t>NOTA:       ESF-09</t>
  </si>
  <si>
    <t>TOTAL_1270</t>
  </si>
  <si>
    <t>1280        ESTIMACIONES Y DETERIOROS</t>
  </si>
  <si>
    <t>NOTA:        ESF-10</t>
  </si>
  <si>
    <t>TEXTO LIBRE</t>
  </si>
  <si>
    <t>Informar los criterios utilizados para la determinación de las estimaciones; por ejemplo: estimación de cuentas incobrables, estimación de inventarios, deterioro de activos biológicos  y cualquier otra que aplique.</t>
  </si>
  <si>
    <t>1190    OTROS ACTIVOS CIRCULANTES</t>
  </si>
  <si>
    <t>NOTA:   ESF-11</t>
  </si>
  <si>
    <t>11910-0000-0000-0000</t>
  </si>
  <si>
    <t>VALORES EN GARANTIA</t>
  </si>
  <si>
    <t>GARANTIA PARA CONTRATO DE COMBUSTIBLE</t>
  </si>
  <si>
    <t>11920-0000-0001-0000</t>
  </si>
  <si>
    <t>JUNTA  ESPECIAL NUMERO DOS</t>
  </si>
  <si>
    <t>DEMANDA LABORAL</t>
  </si>
  <si>
    <t>TOTAL_1190</t>
  </si>
  <si>
    <t>1290    OTROS ACTIVOS NO CIRCULANTES</t>
  </si>
  <si>
    <t>TOTAL_1290</t>
  </si>
  <si>
    <t>2110    CUENTAS POR PAGAR A CORTO PLAZO</t>
  </si>
  <si>
    <t xml:space="preserve">NOTA:         ESF-12 </t>
  </si>
  <si>
    <t>21120-00000-0000-0000</t>
  </si>
  <si>
    <t>PROVEEDORES POR PAGAR A CORTO PLAZO</t>
  </si>
  <si>
    <t>CREACION DE PASIVOS Y COMPROMISOS</t>
  </si>
  <si>
    <t>21120-00000-0000-0063</t>
  </si>
  <si>
    <t>AUTOPARTES Y MAS SA DE CV</t>
  </si>
  <si>
    <t>21120-00000-0000-0144</t>
  </si>
  <si>
    <t>DISTRIBUIDORA PAPELERA ARGOZ SA DE CV</t>
  </si>
  <si>
    <t>21120-00000-0000-0178</t>
  </si>
  <si>
    <t>MUELLES Y MOFLES M Y M SA DE CV</t>
  </si>
  <si>
    <t>21120-00000-0000-0216</t>
  </si>
  <si>
    <t>EDENRED MEXICO SA DE CV</t>
  </si>
  <si>
    <t>21120-00000-0000-0222</t>
  </si>
  <si>
    <t>GRUPO ENERMAX S DE RL DE CV</t>
  </si>
  <si>
    <t>21120-00000-0000-0331</t>
  </si>
  <si>
    <t>RUTAS LYBA SIN FACTURAS</t>
  </si>
  <si>
    <t>21120-00000-0000-0356</t>
  </si>
  <si>
    <t>ARTE Y COLOR DIGITAL SA DE CV</t>
  </si>
  <si>
    <t>21120-00000-0000-0420</t>
  </si>
  <si>
    <t>ASECA SA DE CV</t>
  </si>
  <si>
    <t>21120-00000-0000-0421</t>
  </si>
  <si>
    <t>21120-00000-0000-0447</t>
  </si>
  <si>
    <t>LLANTAS PREMIER S.A DE C.V</t>
  </si>
  <si>
    <t>21120-00000-0000-0452</t>
  </si>
  <si>
    <t>AG PROENVIRO SA DE CV</t>
  </si>
  <si>
    <t>21120-00000-0000-0483</t>
  </si>
  <si>
    <t>RADIO PROMOTORA LEONESA S.A DE C.V</t>
  </si>
  <si>
    <t>21120-00000-0000-0484</t>
  </si>
  <si>
    <t>MUEBLES SIRIUS SA DE CV</t>
  </si>
  <si>
    <t>21120-00000-0000-0508</t>
  </si>
  <si>
    <t>BECERRA ALCACIO FRANCISCO JUAN PABLO</t>
  </si>
  <si>
    <t>21120-00000-0000-0510</t>
  </si>
  <si>
    <t>21120-00000-0000-0525</t>
  </si>
  <si>
    <t>GRUPO AMBIENTAL RESPETANDO EL PLANETA S DE R L DE CV</t>
  </si>
  <si>
    <t>21120-00000-0000-0532</t>
  </si>
  <si>
    <t>21120-00000-0000-0533</t>
  </si>
  <si>
    <t>GRUPO ACIR RADIO SA DE CV</t>
  </si>
  <si>
    <t>21120-00000-0000-0545</t>
  </si>
  <si>
    <t>ARQUIO-E CONSTRUCTORA S.A. DE C.V.</t>
  </si>
  <si>
    <t>21120-00000-0000-0546</t>
  </si>
  <si>
    <t>PROMOMEDIOS LEON S.A. DE C.V.</t>
  </si>
  <si>
    <t>21120-00000-0000-0612</t>
  </si>
  <si>
    <t>CUENTAS POR PAGAR A CORTO PLAZO</t>
  </si>
  <si>
    <t>21120-00000-0187-0001</t>
  </si>
  <si>
    <t>RUTAS LYRBA</t>
  </si>
  <si>
    <t>21120-00000-0281-0044</t>
  </si>
  <si>
    <t>DIANA ALICIA RAMIREZ MONTELONGO</t>
  </si>
  <si>
    <t>21120-00000-0281-0108</t>
  </si>
  <si>
    <t>MARIO VALDESPINO ARTEAGA</t>
  </si>
  <si>
    <t>21120-00000-0281-0122</t>
  </si>
  <si>
    <t>MA FRANCISCA HERNANDEZ VARGAS</t>
  </si>
  <si>
    <t>21120-00000-0281-0129</t>
  </si>
  <si>
    <t>SOLUCIONES AMBIENTALES SISTEMATICAS S. DE R.L. DE C.V.</t>
  </si>
  <si>
    <t>21190-00000-0000-0000</t>
  </si>
  <si>
    <t>OTRAS CUENTAS POR PAGAR A CORTO PLAZO</t>
  </si>
  <si>
    <t>21190-00000-0000-0054</t>
  </si>
  <si>
    <t>BAREFA SA DE CV</t>
  </si>
  <si>
    <t>21190-00000-0000-0139</t>
  </si>
  <si>
    <t>MAQUINAS REFACCIONES Y SERVICIO SA DE CV</t>
  </si>
  <si>
    <t>21190-00000-0000-0157</t>
  </si>
  <si>
    <t>PLASTIC OMNIUM SISTEMAS URBANOS SA DE CV</t>
  </si>
  <si>
    <t>21190-00000-0000-0184</t>
  </si>
  <si>
    <t>MAPEQ MAYORISTAS EN PAPELERIA SA DE CV</t>
  </si>
  <si>
    <t>21190-00000-0000-0343</t>
  </si>
  <si>
    <t>COMERCIALIZACION OFITODO SA DE CV</t>
  </si>
  <si>
    <t>TOTAL_2110</t>
  </si>
  <si>
    <t>2120   DOCUMENTOS POR PAGAR A CORTO PLAZO</t>
  </si>
  <si>
    <t>TOTAL_2120</t>
  </si>
  <si>
    <t>Cta0113</t>
  </si>
  <si>
    <t>2160    FONDOS Y BIENES DE TERCEROS EN GARANTÍA Y/O ADMINISTRACION A CORTO PLAZO</t>
  </si>
  <si>
    <t>NOTA:         ESF-13</t>
  </si>
  <si>
    <t>NATURALEZA</t>
  </si>
  <si>
    <t>TOTAL_2160</t>
  </si>
  <si>
    <t>2250    FONDOS Y BIENES DE TERCEROS EN GARANTÍA Y/O ADMINISTRACION A LARGO PLAZO</t>
  </si>
  <si>
    <t>TOTAL_2250</t>
  </si>
  <si>
    <t>2159    OTROS PASIVOS DIFERIDOS A CORTO PLAZO</t>
  </si>
  <si>
    <t>NOTA:         ESF-14</t>
  </si>
  <si>
    <t>TOTAL_2159</t>
  </si>
  <si>
    <t>2199    OTROS PASIVOS CIRCULANTES</t>
  </si>
  <si>
    <t>NOTA:     ESF-14</t>
  </si>
  <si>
    <t>TOTAL_2199</t>
  </si>
  <si>
    <t>2240    PASIVO DIFERIDO A LARGO PLAZO</t>
  </si>
  <si>
    <t>TOTAL_2240</t>
  </si>
  <si>
    <t>NOTAS A LOS ESTADOS FINANCIEROS DEL 01 DE ENERO AL 30 DE JUNIO DE 2017</t>
  </si>
  <si>
    <t>2130  Y  2230   DEUDA PUBLICA</t>
  </si>
  <si>
    <t>NOTA:   ESF-15</t>
  </si>
  <si>
    <t>Estado Analítico de la Deuda y Otros Pasivos</t>
  </si>
  <si>
    <t>Financiamiento Contratado</t>
  </si>
  <si>
    <t>Finan. Dispuesto</t>
  </si>
  <si>
    <t>Capital Amortizado</t>
  </si>
  <si>
    <t>Índice</t>
  </si>
  <si>
    <t>Destino del Crédito</t>
  </si>
  <si>
    <t>Acreedor</t>
  </si>
  <si>
    <t>Núm. Contrato de Crédito</t>
  </si>
  <si>
    <t>Clase del Título</t>
  </si>
  <si>
    <t>En UDIS</t>
  </si>
  <si>
    <t>En Pesos</t>
  </si>
  <si>
    <t>Saldo en Pesos</t>
  </si>
  <si>
    <t>Tasa de  Interés</t>
  </si>
  <si>
    <t>Intereses Pagados Acumulado</t>
  </si>
  <si>
    <t>Intereses Pagados en el Ejercicio</t>
  </si>
  <si>
    <t>Capital Pagado</t>
  </si>
  <si>
    <t>Núm. Total de Pagos</t>
  </si>
  <si>
    <t>Núm. de pagos del periodo</t>
  </si>
  <si>
    <t>Fecha de Contratación</t>
  </si>
  <si>
    <t>Fecha de Vencimiento</t>
  </si>
  <si>
    <t>Registro Estatal</t>
  </si>
  <si>
    <t>Período de Gracia</t>
  </si>
  <si>
    <t>Aval</t>
  </si>
  <si>
    <t>Garantía</t>
  </si>
  <si>
    <t>Fuente de Financiamiento</t>
  </si>
  <si>
    <t>Núm. de Decreto del Congreso / Autorización</t>
  </si>
  <si>
    <t>Fecha del Acuerdo de cada ente</t>
  </si>
  <si>
    <t>Observaciones</t>
  </si>
  <si>
    <t>C01</t>
  </si>
  <si>
    <t>C02</t>
  </si>
  <si>
    <t>C03</t>
  </si>
  <si>
    <t>C04</t>
  </si>
  <si>
    <t>TOTAL CREDITOS</t>
  </si>
  <si>
    <t>4100  INGRESOS DE GESTIÓN</t>
  </si>
  <si>
    <t>NOTA:   EA-01</t>
  </si>
  <si>
    <t>41430-4301-0000-1002</t>
  </si>
  <si>
    <t>CONTRATOS NUEVOS Y RENOVACIONES</t>
  </si>
  <si>
    <t>INGRESOS PROPIOS POR CONTRATOS NUEVOS DE RECOLECCION A NEGOCIOS</t>
  </si>
  <si>
    <t>41430-4301-0000-1006</t>
  </si>
  <si>
    <t>DISPOSICION FINAL DE ESCOMBRO</t>
  </si>
  <si>
    <t>INGRESOS PROPIOS POR LA RECEPCION DE DISPOSICION FINAL DE ESCOMBRO</t>
  </si>
  <si>
    <t>41590-5103-0000-1003</t>
  </si>
  <si>
    <t>INGRESOS POR BASURA QUE NO ES BASURA</t>
  </si>
  <si>
    <t>INGRESOS PROPIOS POR  LA VENTA DE RECICLADOS BASURA QUE NO ES BASURA</t>
  </si>
  <si>
    <t>41690-6109-0000-1004</t>
  </si>
  <si>
    <t>MULTAS</t>
  </si>
  <si>
    <t>INGRESOS PROPIOS POR SANCIONES IMPUESTAS A CONTRATISTAS</t>
  </si>
  <si>
    <t>41430-4301-0000-1005</t>
  </si>
  <si>
    <t>EMISION DE CONSTANCIAS</t>
  </si>
  <si>
    <t>EM ISION DE CONSTANCIAS</t>
  </si>
  <si>
    <t>TOTAL_4100</t>
  </si>
  <si>
    <t>4200  PARTICIPACIONES, APORTACIONES, TRANSFERENCIAS, ASIGNACIONES, SUBSIDIOS Y OTRAS AYUDAS</t>
  </si>
  <si>
    <t>NOTA:   ERA-01</t>
  </si>
  <si>
    <t>42230-9000-0000-0018</t>
  </si>
  <si>
    <t>SUBSIDIOS 2017</t>
  </si>
  <si>
    <t>INGRESOS PROPIOS POR SUBSIDIO DE GASTO CORRIENTE (MUNICIPAL) Y PROYECTO DE RECOLECCION DE BASURA (FEDERAL), PROYECTO DE PLANTA DE LEXIVIADOS.</t>
  </si>
  <si>
    <t>41690-61090-0000-1008</t>
  </si>
  <si>
    <t>RECURSO ESTATAL</t>
  </si>
  <si>
    <t>RECURSO DEL INSTITUTO DE ECOLOGIA DEL EDO. DE GTO.</t>
  </si>
  <si>
    <t>TOTAL_4200</t>
  </si>
  <si>
    <t>4300    OTROS INGRESOS Y BENEFICIOS</t>
  </si>
  <si>
    <t>NOTA:   EA-02</t>
  </si>
  <si>
    <t>43100-0000-0000-0000</t>
  </si>
  <si>
    <t>INGRESOS FINANCIEROS</t>
  </si>
  <si>
    <t>PRODUCTOS FINANCIEROS Y OTROS INGRESOS</t>
  </si>
  <si>
    <t>INTERESES GENERADOS POR LAS INVERSIONES EN BANCOS</t>
  </si>
  <si>
    <t>43990-0000-0000-0000</t>
  </si>
  <si>
    <t>OTROS INGRESOS Y BENEFICIOS VARIOS</t>
  </si>
  <si>
    <t>DIFERENCIAS POR REDONDEOS, POR EMISION DE CONSTANCIAS Y VENTA DE BASES DE LAS LICITACIONES PÚBLICAS</t>
  </si>
  <si>
    <t>DIFERENCIAS EN COBROS Y REEMBOLSOS POR DAÑOS CAUSADOS A BIENES DEL SIAP, EMISION DE CONSTANCIAS POR LA VALIDACION DE TIRO DE ESCOMBRO Y VENTA DE BASES DE LICITACIONES PÚBLICAS.</t>
  </si>
  <si>
    <t>TOTAL_4300</t>
  </si>
  <si>
    <t>5000    GASTOS Y OTRAS PERDIDAS</t>
  </si>
  <si>
    <t>NOTA:    EA-03</t>
  </si>
  <si>
    <t>%  GASTO</t>
  </si>
  <si>
    <t>EXPLICACIÓN</t>
  </si>
  <si>
    <t>5112-0000-0000</t>
  </si>
  <si>
    <t>REMUNERACIONES AL PERSONAL</t>
  </si>
  <si>
    <t>HONORARIOS DE COMERCIALIZACION</t>
  </si>
  <si>
    <t>5115-0000-0000</t>
  </si>
  <si>
    <t>LIQUIDACUNES OIR INDEMNIZACION</t>
  </si>
  <si>
    <t>LIQUIDACIONES</t>
  </si>
  <si>
    <t>5121-0000-0000</t>
  </si>
  <si>
    <t>MATERIALES DE ADMINISTRACION</t>
  </si>
  <si>
    <t xml:space="preserve">MATERIALES </t>
  </si>
  <si>
    <t>5122-0000-000</t>
  </si>
  <si>
    <t>ALIMENTOS Y UTENCILIOS</t>
  </si>
  <si>
    <t>ALIMENTOS</t>
  </si>
  <si>
    <t>5123-0000-0000</t>
  </si>
  <si>
    <t>MATERIAS PRIMAS</t>
  </si>
  <si>
    <t>5124-000-0000</t>
  </si>
  <si>
    <t>MATERIALES Y EQUIPOS DE CONSTRUCCION</t>
  </si>
  <si>
    <t>MAT. DE CONST.</t>
  </si>
  <si>
    <t>5125-000-0000</t>
  </si>
  <si>
    <t>PRODUCTOS QUIMICOS</t>
  </si>
  <si>
    <t>5126-0000-0000</t>
  </si>
  <si>
    <t>COMBUSTIBLES Y LUBRICANTES</t>
  </si>
  <si>
    <t>GASOLINA</t>
  </si>
  <si>
    <t>5127-0000-0000</t>
  </si>
  <si>
    <t>VESTUARIOS BLANCOS</t>
  </si>
  <si>
    <t>VESTUARIOS</t>
  </si>
  <si>
    <t>5129-0000-0000</t>
  </si>
  <si>
    <t>HERRAMIENTAS REFACCIONES Y ACCESORIOS</t>
  </si>
  <si>
    <t>HERRAMIENTAS</t>
  </si>
  <si>
    <t>5131-0000-0000</t>
  </si>
  <si>
    <t>SERVICIOS BASICOS</t>
  </si>
  <si>
    <t>SERVICIOS</t>
  </si>
  <si>
    <t>5132-0000-0000</t>
  </si>
  <si>
    <t>SERVICIO DE ARRENDAMIENTO</t>
  </si>
  <si>
    <t>ARRENDAMIENTO</t>
  </si>
  <si>
    <t>5133-0000-0000</t>
  </si>
  <si>
    <t>SERVICIOOS PROFESIONALES CIENTIFICOS</t>
  </si>
  <si>
    <t>SE. PROFSIONALES</t>
  </si>
  <si>
    <t>5134-0000-0000</t>
  </si>
  <si>
    <t>SERVICIOS FINANCIEROS Y COMERCIALES</t>
  </si>
  <si>
    <t>SER. FINAN CIEROS</t>
  </si>
  <si>
    <t>5135-0000-0000</t>
  </si>
  <si>
    <t>SERVICIOS DE INSTAACIN Y REPARACION</t>
  </si>
  <si>
    <t>SERV. DE INSTALACION</t>
  </si>
  <si>
    <t>5136-0000-0000</t>
  </si>
  <si>
    <t>SERVICIOS DE COMUNICACIÓN SOCIAL</t>
  </si>
  <si>
    <t>SERV. DE COMUNICACIÓN</t>
  </si>
  <si>
    <t>51347-0000-0000</t>
  </si>
  <si>
    <t>SERVICIOS DE TRASLADO Y VIATICOS</t>
  </si>
  <si>
    <t>VIATICOS</t>
  </si>
  <si>
    <t>5138-0000-0000</t>
  </si>
  <si>
    <t>SERVICIOS OFICIALES</t>
  </si>
  <si>
    <t>SERV. OFICIALES</t>
  </si>
  <si>
    <t>5139-0000-0000</t>
  </si>
  <si>
    <t>OTROS SERVICIOS GENERALES</t>
  </si>
  <si>
    <t>OTROS SERV.</t>
  </si>
  <si>
    <t>5150-0000-0000</t>
  </si>
  <si>
    <t>BIENES MUEBLES</t>
  </si>
  <si>
    <t>5156-0000-0000</t>
  </si>
  <si>
    <t>MAQUINARIA Y OTROS EQUIPOS</t>
  </si>
  <si>
    <t>MAQ. Y EQUIPOS</t>
  </si>
  <si>
    <t>5500-0000-0000</t>
  </si>
  <si>
    <t>OTROS GASTOS Y PERDIDAS</t>
  </si>
  <si>
    <t>OTROS GASTOS</t>
  </si>
  <si>
    <t>51500-51501-0000-0000</t>
  </si>
  <si>
    <t>3100    HACIENDA PÚBLICA/PATRIMONIO CONTRIBUIDO</t>
  </si>
  <si>
    <t>NOTA:    VHP-01</t>
  </si>
  <si>
    <t>MODIFICACION</t>
  </si>
  <si>
    <t>31000-0000-0000-0000</t>
  </si>
  <si>
    <t>ACTIVOS FIJOS DONADOS</t>
  </si>
  <si>
    <t>TOTAL_3100</t>
  </si>
  <si>
    <t>3200    HACIENDA PÚBLICA/PATRIMONIO GENERADO</t>
  </si>
  <si>
    <t>NOTA:        VHP-02</t>
  </si>
  <si>
    <t>32200-0000-0000-0001</t>
  </si>
  <si>
    <t>REMANENTE EJERCICIO 2011</t>
  </si>
  <si>
    <t>32200-0000-0000-0002</t>
  </si>
  <si>
    <t>REMANENTE EJERCICIO 2012</t>
  </si>
  <si>
    <t>32200-0000-0000-0003</t>
  </si>
  <si>
    <t>REMANENTE EJERCICIO 2013</t>
  </si>
  <si>
    <t>32200-0000-0000-0004</t>
  </si>
  <si>
    <t>REMANENTE EJERCICIO 2014</t>
  </si>
  <si>
    <t>32200-0000-0000-0005</t>
  </si>
  <si>
    <t>REMANENTE EJERCICIO 2015</t>
  </si>
  <si>
    <t>32200-0000-0000-0006</t>
  </si>
  <si>
    <t>REMANENTE EJERCICIO 2016</t>
  </si>
  <si>
    <t>32100-0000-0000-0007</t>
  </si>
  <si>
    <t>REMANENTE EJERCICIO 2017</t>
  </si>
  <si>
    <t>remanente del ejercicio</t>
  </si>
  <si>
    <t>TOTAL_3200</t>
  </si>
  <si>
    <t>1110    FLUJO DE EFECTIVO</t>
  </si>
  <si>
    <t>NOTA:         EFE-01</t>
  </si>
  <si>
    <t>11110-0000-0000-0001</t>
  </si>
  <si>
    <t xml:space="preserve">SILVIA ELENA TORRES RODRIGUEZ </t>
  </si>
  <si>
    <t>11110-0000-0000-0009</t>
  </si>
  <si>
    <t>JUAN GERARDO ESQUIVEL HERNANDEZ</t>
  </si>
  <si>
    <t>11110-0000-0000-0010</t>
  </si>
  <si>
    <t>CAROLINZA IRAZU ZAVALA RODRIGUEZ</t>
  </si>
  <si>
    <t>11110-0000-0000-0011</t>
  </si>
  <si>
    <t>JOSE PADILLA BRAVO</t>
  </si>
  <si>
    <t>11120-0000-0000-0102</t>
  </si>
  <si>
    <t>BANAMEX CTA1095528</t>
  </si>
  <si>
    <t>11120-0000-0000-0103</t>
  </si>
  <si>
    <t>BAJIO CTA 61162140101 SUBSIDIOS</t>
  </si>
  <si>
    <t>11120-0000-0000-0104</t>
  </si>
  <si>
    <t>BAJIO CTA 61162060101</t>
  </si>
  <si>
    <t>11120-0000-0000-0105</t>
  </si>
  <si>
    <t>BAJIO CTA 401 SUBSIDIO 2012</t>
  </si>
  <si>
    <t>11120-0000-0000-0106</t>
  </si>
  <si>
    <t>BAJIO CTA 501 ESCOMBRERA</t>
  </si>
  <si>
    <t>11120-0000-0000-0107</t>
  </si>
  <si>
    <t>BAJIO CTA 5695</t>
  </si>
  <si>
    <t>11120-0000-0000-0108</t>
  </si>
  <si>
    <t>BAJIO 8616351 FONDO CONTINGENCIAS</t>
  </si>
  <si>
    <t>11120-0000-0000-0109</t>
  </si>
  <si>
    <t>BAJIO 742 SERV RECOLECCION</t>
  </si>
  <si>
    <t>11120-0000-0000-0112</t>
  </si>
  <si>
    <t>BAJIO CTA. 8799</t>
  </si>
  <si>
    <t>11120-0000-0000-0113</t>
  </si>
  <si>
    <t>11120-0000-0000-0114</t>
  </si>
  <si>
    <t>BAJIO No. CTA. 5657</t>
  </si>
  <si>
    <t xml:space="preserve">BAJIO 214 </t>
  </si>
  <si>
    <t>BAJIO 8898</t>
  </si>
  <si>
    <t>BAJIO 8799</t>
  </si>
  <si>
    <t>1230  BIENES INMUEBLES, INFRAESTRUCTURA Y CONSTRUCCIONES EN PROCESO</t>
  </si>
  <si>
    <t>NOTA:     EFE-02</t>
  </si>
  <si>
    <t>% SUB</t>
  </si>
  <si>
    <t>12330-000-000-0000</t>
  </si>
  <si>
    <t>TOTAL 1230</t>
  </si>
  <si>
    <t>1240 Y 1250  BIENES MUEBLES E INTANGIBLES</t>
  </si>
  <si>
    <t>12410-0000-0000-0000</t>
  </si>
  <si>
    <t>12420-0000-0000-0000</t>
  </si>
  <si>
    <t>MOBILIARIO Y EQUIPO EDUCACIONAL Y RECRATIVO</t>
  </si>
  <si>
    <t>12440-0000-0000-0000</t>
  </si>
  <si>
    <t>12450-0000-0000-0000</t>
  </si>
  <si>
    <t>12460-0000-0000-0000</t>
  </si>
  <si>
    <t>12510-0000-0000-0000</t>
  </si>
  <si>
    <t>12500-0000-0000-0000</t>
  </si>
  <si>
    <t>TOTAL</t>
  </si>
  <si>
    <t>TOTAL 1240 Y 1250</t>
  </si>
  <si>
    <t>NOTA:     EFE-03</t>
  </si>
  <si>
    <t>OTROS GASTOS Y PÉRDIDAS EXTRAORDINARIAS</t>
  </si>
  <si>
    <t>Estimaciones por pérdida o deterioro de activos circulantes</t>
  </si>
  <si>
    <t>Estimaciones por pérdida o deterioro de activos no circulantes</t>
  </si>
  <si>
    <t>Depreciación de bienes inmuebles</t>
  </si>
  <si>
    <t>Depreciación de infraestructura</t>
  </si>
  <si>
    <t>Depreciación de bienes muebles</t>
  </si>
  <si>
    <t>Deterioro de los activos biológicos</t>
  </si>
  <si>
    <t>Amortización de activos intangibles</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</si>
  <si>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</si>
  <si>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</si>
  <si>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</si>
  <si>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</si>
  <si>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</si>
  <si>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</si>
  <si>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</si>
  <si>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</si>
  <si>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</si>
  <si>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</si>
  <si>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</si>
  <si>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</si>
  <si>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Resultado por posición monetaria</t>
  </si>
  <si>
    <t>Pérdidas por participación patrimonial</t>
  </si>
  <si>
    <t>Otros gastos varios</t>
  </si>
  <si>
    <t>Inversión pública no capitalizable</t>
  </si>
  <si>
    <t>Construcción en bienes no capitalizable</t>
  </si>
  <si>
    <t>00</t>
  </si>
  <si>
    <t>5800-6100-6300</t>
  </si>
  <si>
    <t xml:space="preserve">II. DE MEMORIA (DE ORDEN): </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</si>
  <si>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</si>
  <si>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</si>
  <si>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</si>
  <si>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A) Contables:</t>
  </si>
  <si>
    <t>Valores</t>
  </si>
  <si>
    <t>Los valores en custodia de instrumentos prestados a formadores de mercado e instrumentos de crédito recibidos en garantía de los formadores de mercado u otros.</t>
  </si>
  <si>
    <t>Emisión de obligaciones</t>
  </si>
  <si>
    <t>Por tipo de emisión de instrumento: monto, tasa y vencimiento.</t>
  </si>
  <si>
    <t>Avales y garantías</t>
  </si>
  <si>
    <t>No obstante, las cuentas de Avales y Garantías y la de Juicios que se encuentran clasificadas como cuentas de orden se pueden reconocer como pasivos contingentes dada la naturaleza de las operaciones que realizan los entes públicos.</t>
  </si>
  <si>
    <t>Juicios</t>
  </si>
  <si>
    <t>Como ejemplos de juicios se tienen de forma enunciativa y no limitativa: civiles, penales, fiscales, agrarios, administrativos, ambientales, laborales, mercantiles y procedimientos arbitrales.</t>
  </si>
  <si>
    <t>Contratos para Inversión Mediante Proyectos para Prestación de Servicios (PPS) y similares</t>
  </si>
  <si>
    <t>Los contratos firmados de construcciones por tipo de contrato.</t>
  </si>
  <si>
    <t>Bienes concesionados o en comodato</t>
  </si>
  <si>
    <t>Se informará, de manera agrupada, en las notas a los Estados Financieros las cuentas de orden contables y cuentas de orden presupuestario.</t>
  </si>
  <si>
    <t>B) Presupuestales:</t>
  </si>
  <si>
    <t>NOTAS DE MEMORIA</t>
  </si>
  <si>
    <t>81100-0000-0000-0000</t>
  </si>
  <si>
    <t>LEY DE INGRESOS ESTIMADA</t>
  </si>
  <si>
    <t>81200-0000-0000-0000</t>
  </si>
  <si>
    <t>LEY DE INGRESOS POR EJECUTAR</t>
  </si>
  <si>
    <t>81300-0000-0000-0000</t>
  </si>
  <si>
    <t>LEY DE INGRESOS MODIFICADA</t>
  </si>
  <si>
    <t>81400-0000-0000-0000</t>
  </si>
  <si>
    <t>LEY DE INGRESOS DEVENGADA</t>
  </si>
  <si>
    <t>81500-0000-0000-0000</t>
  </si>
  <si>
    <t>LEY DE INGRESOS RECAUDADA</t>
  </si>
  <si>
    <t>82100-0000-0000-0000</t>
  </si>
  <si>
    <t>PRESUPUESTO DE EGRESOS APROBADO</t>
  </si>
  <si>
    <t>82200-0000-0000-0000</t>
  </si>
  <si>
    <t>PRESUPUESTO DE EGRESOS POR EJERCER</t>
  </si>
  <si>
    <t>82300-0000-0000-0000</t>
  </si>
  <si>
    <t>PRESUPUESTO DE EGRESOS MODIFICADO</t>
  </si>
  <si>
    <t>82400-0000-0000-0000</t>
  </si>
  <si>
    <t>PRESUPUESTO DE EGRESOS COMPROMETIDO</t>
  </si>
  <si>
    <t>82500-0000-0000-0000</t>
  </si>
  <si>
    <t>PRESUPUESTO DE EGRESOS DEVENGADO</t>
  </si>
  <si>
    <t>82600-0000-0000-0000</t>
  </si>
  <si>
    <t>PRESUPUESTO DE EGRESOS EJERCIDO</t>
  </si>
  <si>
    <t>82700-0000-0000-0000</t>
  </si>
  <si>
    <t>PRESUPUESTO DE EGRESOS PAGADO</t>
  </si>
  <si>
    <t>…</t>
  </si>
  <si>
    <t xml:space="preserve"> TOTAL </t>
  </si>
  <si>
    <t>MULTICUENTA</t>
  </si>
  <si>
    <t>181 DIAS</t>
  </si>
  <si>
    <t>EN PLAZO DE EJECUCION</t>
  </si>
  <si>
    <t>NOR_01_04_005 CONAC</t>
  </si>
  <si>
    <t>LINEAS DE AGUA Y ALCANTARILLLADO</t>
  </si>
  <si>
    <t>EN PROCESO DE ESCRITURACIÓN</t>
  </si>
  <si>
    <t>FORMALIZACIÓN DE CONTRATOS</t>
  </si>
  <si>
    <t>DECLARACIONES Y PAGO ICIC</t>
  </si>
  <si>
    <t>CONVENIOS, APORTACIONES</t>
  </si>
  <si>
    <t>RECAUDACIÓN POR SERVICIOS</t>
  </si>
  <si>
    <t>CUMPLIMIENTO DE CONVENIO</t>
  </si>
  <si>
    <t>INTERESES MORATORIOS</t>
  </si>
  <si>
    <t>PRODUCTOS FINANCIEROS, DEVOLUCIONES DE IVA ACREDITABLE SAT</t>
  </si>
  <si>
    <t xml:space="preserve">PRESTACIÓN BONIFICACION SERVICIO </t>
  </si>
  <si>
    <t>SERVICIO</t>
  </si>
  <si>
    <t>COMISIONES</t>
  </si>
  <si>
    <t>DEPRECIACIÓN</t>
  </si>
  <si>
    <t>DEPRECIACIÓN INFRAESTRUCTURA</t>
  </si>
  <si>
    <t>ACTUALIZACION DE HACIENDA PUBLICA/PATRIMONIO</t>
  </si>
  <si>
    <t>PROPIOS</t>
  </si>
  <si>
    <t>MUNICIPAL Y PROPIOS</t>
  </si>
  <si>
    <t>ANEXO 4</t>
  </si>
  <si>
    <t>100% SAPAL RURAL</t>
  </si>
  <si>
    <t>70% MUNICIPAL</t>
  </si>
  <si>
    <t>11226-0000-0000-0000</t>
  </si>
  <si>
    <t>CUENTAS POR COBRAR A ENTIDADES FEDERATIV</t>
  </si>
  <si>
    <t>SE COBRA EN EL MES SIGUIENTE</t>
  </si>
  <si>
    <t>11226-0000-0001-0000</t>
  </si>
  <si>
    <t>MUNICIPIO DE LEON</t>
  </si>
  <si>
    <t>11226-0000-0017-0000</t>
  </si>
  <si>
    <t>MUNICIPIO DE ABASOLO GUANAJUATO</t>
  </si>
  <si>
    <t>11226-0000-0019-0000</t>
  </si>
  <si>
    <t>MUNICIPIO DE APASEO EL GRANDE, GUANAJUA</t>
  </si>
  <si>
    <t>11226-0000-0064-0000</t>
  </si>
  <si>
    <t>MUNICIPIO DE SOLEDAD DE GRACIANO SANCHEZ</t>
  </si>
  <si>
    <t>11231-0000-0003-0000</t>
  </si>
  <si>
    <t>SECRETARIA DE FINANZAS DEL ESTADO DE GUA</t>
  </si>
  <si>
    <t>11231-0000-0019-0000</t>
  </si>
  <si>
    <t>JOSE DE JESUS URBINA HERNANDEZ</t>
  </si>
  <si>
    <t>11231-0000-0020-0000</t>
  </si>
  <si>
    <t>LUZ ELENA GUTIÉRREZ GUZMÁN</t>
  </si>
  <si>
    <t>11231-0000-0021-0000</t>
  </si>
  <si>
    <t>LEILANI TORTOLERO GARCÍA</t>
  </si>
  <si>
    <t>11231-0000-0023-0000</t>
  </si>
  <si>
    <t>CAROLINA HERNANDEZ CORONEL</t>
  </si>
  <si>
    <t>11231-0000-0024-0000</t>
  </si>
  <si>
    <t>RAÚL OROZCO LÓPEZ</t>
  </si>
  <si>
    <t>11231-0000-0030-0000</t>
  </si>
  <si>
    <t>MONICA CLARIBEL HERRERA VILLALOBOS</t>
  </si>
  <si>
    <t>OTROS DERECHOS A RECIBIR EFECTIVO O EQUI</t>
  </si>
  <si>
    <t>11290-0000-0001-0000</t>
  </si>
  <si>
    <t>I.V.A ACREDITABLE</t>
  </si>
  <si>
    <t>11290-0000-0002-0000</t>
  </si>
  <si>
    <t>I.V.A PENDIENTE DE ACREDITAR</t>
  </si>
  <si>
    <t>11511-2111-0000-0000</t>
  </si>
  <si>
    <t>MATERIALES Y UTILES DE OFICINA</t>
  </si>
  <si>
    <t>VALUACION ACTUALIZADA</t>
  </si>
  <si>
    <t>11511-2141-0000-0000</t>
  </si>
  <si>
    <t>MATERIALES Y UTILES DE TECNOLOGIAS</t>
  </si>
  <si>
    <t>11511-2151-0000-0000</t>
  </si>
  <si>
    <t>MATERIAL IMPRESO E INFORMACION DIGITAL</t>
  </si>
  <si>
    <t>11511-2161-0000-0000</t>
  </si>
  <si>
    <t>MATERIAL DE LIMPIEZA</t>
  </si>
  <si>
    <t>11512-2211-0000-0000</t>
  </si>
  <si>
    <t>PRODUCTOS ALIMENTICIOS PARA PERSONAS</t>
  </si>
  <si>
    <t>11512-2231-0000-0000</t>
  </si>
  <si>
    <t>UTENSILIOS PARA EL SERVICIO DE ALIMENTAC</t>
  </si>
  <si>
    <t>11513-2411-0000-0000</t>
  </si>
  <si>
    <t>PRODUCTOS MINERALES NO METÁLICOS</t>
  </si>
  <si>
    <t>11513-2421-0000-0000</t>
  </si>
  <si>
    <t>CEMENTO Y PRODUCTOS DE CONCRETO</t>
  </si>
  <si>
    <t>11513-2431-0000-0000</t>
  </si>
  <si>
    <t>CAL,YESO Y PRODUCTOS DE YESO</t>
  </si>
  <si>
    <t>11513-2441-0000-0000</t>
  </si>
  <si>
    <t>MADERA Y PRODUCTOS DE MADERA</t>
  </si>
  <si>
    <t>11513-2461-0000-0000</t>
  </si>
  <si>
    <t>MATERIAL ELÉCTRICO Y ELECTRÓNICO</t>
  </si>
  <si>
    <t>11513-2471-0000-0000</t>
  </si>
  <si>
    <t>ARTÍCULOS METÁLICOS PARA CONSTRUCCIÓN</t>
  </si>
  <si>
    <t>11513-2481-0000-0000</t>
  </si>
  <si>
    <t>MATERIALES COMPLEMENTARIOS</t>
  </si>
  <si>
    <t>11513-2491-0000-0000</t>
  </si>
  <si>
    <t>OTROS MATERIALES Y ARTÍCULOS DE CONSTRUC</t>
  </si>
  <si>
    <t>11514-2511-0000-0000</t>
  </si>
  <si>
    <t>PRODUCTOS QUÍMICOS BÁSICOS</t>
  </si>
  <si>
    <t>11514-2521-0000-0000</t>
  </si>
  <si>
    <t>FERTILIZANTES, PESTICIDAS Y OTROS AGROQU</t>
  </si>
  <si>
    <t>11514-2531-0018-0000</t>
  </si>
  <si>
    <t>MEDICINAS</t>
  </si>
  <si>
    <t>11514-2541-0001-0000</t>
  </si>
  <si>
    <t>MATERIALES, ACCESORIOS Y SUMINISTROS</t>
  </si>
  <si>
    <t>11514-2561-0000-0000</t>
  </si>
  <si>
    <t>FIBRAS SINTÉTICAS, HULES, PLÁSTICOS Y DE</t>
  </si>
  <si>
    <t>11515-2613-0000-0000</t>
  </si>
  <si>
    <t>COMBUSTIBLES, LUBRICANTES Y ADITIVOS DES</t>
  </si>
  <si>
    <t>11516-2712-0014-0000</t>
  </si>
  <si>
    <t>VESTUARIO Y UNIFORMES DESTINADOS A ACTIV</t>
  </si>
  <si>
    <t>11516-2721-0000-0000</t>
  </si>
  <si>
    <t>PRENDAS DESEGURIDAD Y PROTECCIÓN PERSONA</t>
  </si>
  <si>
    <t>11516-2731-0000-0000</t>
  </si>
  <si>
    <t>ARTICULOS DEPORTIVOS</t>
  </si>
  <si>
    <t>11517-2821-0000-0000</t>
  </si>
  <si>
    <t>MATERIALES DE SEGURIDAD PUBLICA</t>
  </si>
  <si>
    <t>11518-2911-0000-0000</t>
  </si>
  <si>
    <t>HERRAMIENTAS MENORES</t>
  </si>
  <si>
    <t>11518-2921-0000-0000</t>
  </si>
  <si>
    <t>REFACCIONES Y ACCESORIOS MENORES DE EDIF</t>
  </si>
  <si>
    <t>11518-2931-0000-0000</t>
  </si>
  <si>
    <t>REFACCIONES Y ACCESORIOS MENORES DE MOBI</t>
  </si>
  <si>
    <t>11518-2941-0000-0000</t>
  </si>
  <si>
    <t>REFACCIONES YA CCESORIOS MENORES DE EQUI</t>
  </si>
  <si>
    <t>12351-6121-0000-0000</t>
  </si>
  <si>
    <t>EDIFICACIÓN NO HABITACIONAL</t>
  </si>
  <si>
    <t>12411-5111-0026-0000</t>
  </si>
  <si>
    <t>MUEBLES DE OFICINA Y ESTANTERÍA</t>
  </si>
  <si>
    <t>12412-5121-0001-0000</t>
  </si>
  <si>
    <t>MUEBLES EXCEPTO DE OFICINA Y ESTANTERIA</t>
  </si>
  <si>
    <t>12413-5151-0001-0000</t>
  </si>
  <si>
    <t>EQUIPO DE CÓMPUTO Y DE TECNOLOGÍAS DE LA</t>
  </si>
  <si>
    <t>12419-5191-0001-0000</t>
  </si>
  <si>
    <t>OTROS MOBILIARIOS Y EQUIPOS DE ADMINISTR</t>
  </si>
  <si>
    <t>12421-5211-0001-0000</t>
  </si>
  <si>
    <t>12423-5231-0001-0000</t>
  </si>
  <si>
    <t>CAMARAS FOTOGRAFICAS Y DE VIDEO</t>
  </si>
  <si>
    <t>12429-5291-0001-0000</t>
  </si>
  <si>
    <t>OTROS MOBILIARIO Y EQUIPO EDUCACIONAL Y</t>
  </si>
  <si>
    <t>12431-5311-0001-0000</t>
  </si>
  <si>
    <t>12441-5411-0018-0000</t>
  </si>
  <si>
    <t>AUTOMOVILES Y CAMIONES</t>
  </si>
  <si>
    <t>12441-5421-0001-0000</t>
  </si>
  <si>
    <t>EQUIPO DEDEFENSA Y SEGURIDAD</t>
  </si>
  <si>
    <t>12464-5641-0001-0000</t>
  </si>
  <si>
    <t>SISTEMAS DE AIRE ACONDICIONADO, CALEFACC</t>
  </si>
  <si>
    <t>12465-5651-0001-0000</t>
  </si>
  <si>
    <t>EQUIPO DE COMUNICACION Y TELECOMUNICACIO</t>
  </si>
  <si>
    <t>12466-5661-0001-0000</t>
  </si>
  <si>
    <t>EQUIPOS DE GENERACION ELECTRICA APARATOS</t>
  </si>
  <si>
    <t>12466-5691-0000-0000</t>
  </si>
  <si>
    <t>12467-5671-0001-0000</t>
  </si>
  <si>
    <t>HERRAMIENTAS Y MAQUINAS HERRAMIENTAS</t>
  </si>
  <si>
    <t>12510-5911-0001-0000</t>
  </si>
  <si>
    <t>12590-5971-0001-0000</t>
  </si>
  <si>
    <t>21120-0000-0002-0000</t>
  </si>
  <si>
    <t>Soluciones y Direccion Empresarial s.a d</t>
  </si>
  <si>
    <t>21120-0000-0024-0000</t>
  </si>
  <si>
    <t>Banco del Bajio s.a</t>
  </si>
  <si>
    <t>21120-0000-0051-0000</t>
  </si>
  <si>
    <t>Linotipografia Davalos Hermanos s.a de c</t>
  </si>
  <si>
    <t>21120-0000-0075-0000</t>
  </si>
  <si>
    <t>Arte y Color Digital s.a de c.v.</t>
  </si>
  <si>
    <t>21120-0000-0083-0000</t>
  </si>
  <si>
    <t>Oficinas y Escolares s.a de c.v.</t>
  </si>
  <si>
    <t>21120-0000-0096-0000</t>
  </si>
  <si>
    <t>ARACELI ESQUIVEL DOMINGUEZ</t>
  </si>
  <si>
    <t>21120-0000-0108-0000</t>
  </si>
  <si>
    <t>SIPCOD S.A DE C.V.</t>
  </si>
  <si>
    <t>21120-0000-0137-0000</t>
  </si>
  <si>
    <t>OPTIGAS CARBURACION S.A DE C.V.</t>
  </si>
  <si>
    <t>21120-0000-0162-0000</t>
  </si>
  <si>
    <t>COMISION FEDERAL DE ELECTRICIDAD</t>
  </si>
  <si>
    <t>21120-0000-0165-0000</t>
  </si>
  <si>
    <t>MUÑOZ RAMIREZ JESSICA IRLANDA</t>
  </si>
  <si>
    <t>21120-0000-0183-0000</t>
  </si>
  <si>
    <t>CONTROL PRINT ENTER S.A DE C.V.</t>
  </si>
  <si>
    <t>21120-0000-0215-0000</t>
  </si>
  <si>
    <t>YELITO DEL BAJIO S.A DE C.V.</t>
  </si>
  <si>
    <t>21120-0000-0225-0000</t>
  </si>
  <si>
    <t>TELEFONOS DE MEXICO SAB DE C.V.</t>
  </si>
  <si>
    <t>21120-0000-0269-0000</t>
  </si>
  <si>
    <t>GASMART COMERCIALIZADORA S.A DE C.V.</t>
  </si>
  <si>
    <t>21120-0000-0283-0000</t>
  </si>
  <si>
    <t>LEDEZMA GUTIERREZ JULIO CESAR</t>
  </si>
  <si>
    <t>21120-0000-0312-0000</t>
  </si>
  <si>
    <t>HERNANDEZ RAMIREZ JAVIER</t>
  </si>
  <si>
    <t>21120-0000-0313-0000</t>
  </si>
  <si>
    <t>EOS SOLUCIONES S. DE R.L. DE C.V.</t>
  </si>
  <si>
    <t>21120-0000-0348-0000</t>
  </si>
  <si>
    <t>CAMPOS FRIAS ALFREDO MANUEL</t>
  </si>
  <si>
    <t>21120-0000-0362-0000</t>
  </si>
  <si>
    <t>PEREZ PUENTE LUZ MARIA LOURDES</t>
  </si>
  <si>
    <t>21120-0000-0406-0000</t>
  </si>
  <si>
    <t>RADIOMOVIL DIPSA S.A DE C.V.</t>
  </si>
  <si>
    <t>21120-0000-0436-0000</t>
  </si>
  <si>
    <t>Elisa del Carmen Camarena Origel</t>
  </si>
  <si>
    <t>21120-0000-0444-0000</t>
  </si>
  <si>
    <t>MISCE, S. DE R.L. DE C.V.</t>
  </si>
  <si>
    <t>21120-0000-0448-0000</t>
  </si>
  <si>
    <t>Jose Leonardo Romo Muñoz</t>
  </si>
  <si>
    <t>21120-0000-0450-0000</t>
  </si>
  <si>
    <t>Maria del Carmen Cabrera Almanza</t>
  </si>
  <si>
    <t>21120-0000-0456-0000</t>
  </si>
  <si>
    <t>Juan Carlos Rocha Arenas</t>
  </si>
  <si>
    <t>21120-0000-0458-0000</t>
  </si>
  <si>
    <t>Olga Villalobos Valdivia</t>
  </si>
  <si>
    <t>21120-0000-0460-0000</t>
  </si>
  <si>
    <t>Soluciones en Diseño y Construcción Buen</t>
  </si>
  <si>
    <t>21120-0000-0461-0000</t>
  </si>
  <si>
    <t>Propimex, S. de R.L. de C.V.</t>
  </si>
  <si>
    <t>21120-0000-0463-0000</t>
  </si>
  <si>
    <t>Juan Gerardo Sanchez Davalos</t>
  </si>
  <si>
    <t>21120-0000-0467-0000</t>
  </si>
  <si>
    <t>Eduardo Rodriguez Cuellar</t>
  </si>
  <si>
    <t>21120-0000-0468-0000</t>
  </si>
  <si>
    <t>Jesus Maria Gutierrez Ruiz</t>
  </si>
  <si>
    <t>21120-0000-0474-0000</t>
  </si>
  <si>
    <t>MARIO ALBERTO FRAUSTO VELAZQUEZ</t>
  </si>
  <si>
    <t>21120-0000-0485-0000</t>
  </si>
  <si>
    <t>ROMELL GUZAMAN DUARTE</t>
  </si>
  <si>
    <t>21120-0000-0495-0000</t>
  </si>
  <si>
    <t>GRUPO KHALEL, S.A. DE C.V.</t>
  </si>
  <si>
    <t>21120-0000-0500-0000</t>
  </si>
  <si>
    <t>HECTOR GONZALEZ BECERRA</t>
  </si>
  <si>
    <t>21120-0000-0512-0000</t>
  </si>
  <si>
    <t>TORRES OLVERA VICTOR MANUEL</t>
  </si>
  <si>
    <t>21120-0000-0519-0000</t>
  </si>
  <si>
    <t>GABRIELA BARROSO VILLANUEVA</t>
  </si>
  <si>
    <t>21120-0000-0523-0000</t>
  </si>
  <si>
    <t>MUBARQUI, S.A. DE C.V.</t>
  </si>
  <si>
    <t>21120-0000-0534-0000</t>
  </si>
  <si>
    <t>GLOBALCENTER, S DE RL DE CV</t>
  </si>
  <si>
    <t>21120-0000-0541-0000</t>
  </si>
  <si>
    <t>JUANA YAHVEH GARCIA OJEDA</t>
  </si>
  <si>
    <t>21120-0000-0548-0000</t>
  </si>
  <si>
    <t>MIGUEL ANGEL JASSO CERVANTES</t>
  </si>
  <si>
    <t>21120-0000-0553-0000</t>
  </si>
  <si>
    <t>JUANA LILIANA CASTILLO ESCOBEDO</t>
  </si>
  <si>
    <t>21120-0000-0554-0000</t>
  </si>
  <si>
    <t>OPERADORA DE NEGOCIOS DEL BAJIO SA DE CV</t>
  </si>
  <si>
    <t>RETENCIONES DE IMPUESTOS POR PAGAR A CP</t>
  </si>
  <si>
    <t>I.S.R. HONORARIOS</t>
  </si>
  <si>
    <t>21171-0000-0002-0000</t>
  </si>
  <si>
    <t>IMPUESTO CEDULAR</t>
  </si>
  <si>
    <t>21171-0000-0005-0000</t>
  </si>
  <si>
    <t>RETENCION IVA 4%</t>
  </si>
  <si>
    <t>21173-0000-0000-0000</t>
  </si>
  <si>
    <t>IMPUESTO Y DERECHOS POR PAGAR A CP</t>
  </si>
  <si>
    <t>21173-0000-0001-0000</t>
  </si>
  <si>
    <t>IMPUESTO SOBRE LA RENTA</t>
  </si>
  <si>
    <t>21179-0000-0000-0000</t>
  </si>
  <si>
    <t>OTRAS RETENCIONES Y CONTRIBUCIONES POR P</t>
  </si>
  <si>
    <t>21179-0000-0001-0000</t>
  </si>
  <si>
    <t>DERECHOS POR LEGALIZACIÓN DE CERTIFICADO</t>
  </si>
  <si>
    <t>21199-0000-0000-0000</t>
  </si>
  <si>
    <t>OTRAS CUENTAS POR PAGAR A CP</t>
  </si>
  <si>
    <t>21199-0000-0003-0000</t>
  </si>
  <si>
    <t>I.V.A TRASLADADO</t>
  </si>
  <si>
    <t>21199-0000-0004-0000</t>
  </si>
  <si>
    <t>I.V.A PENDIENTE DE TRASLADAR</t>
  </si>
  <si>
    <t>21199-0000-0012-0000</t>
  </si>
  <si>
    <t>21199-0000-0013-0000</t>
  </si>
  <si>
    <t>43110-5200-0000-0000</t>
  </si>
  <si>
    <t>PRODUCTOS DE TIPO CORRIENTE</t>
  </si>
  <si>
    <t>43190-5900-0001-0000</t>
  </si>
  <si>
    <t>ADMINISTRATIVO Y OPERATIVO</t>
  </si>
  <si>
    <t>32100-0000-0000-0000</t>
  </si>
  <si>
    <t>RESULTADOS DE LEJERCICIO (AHORRO/DESAHOR</t>
  </si>
  <si>
    <t>RESULTADO DEL EJERCICIO 2011</t>
  </si>
  <si>
    <t>RESULTADO DEL EJERCICIO 2012</t>
  </si>
  <si>
    <t>RESULTADO DE EJERCICIO 2013</t>
  </si>
  <si>
    <t>RESULTADO DEL EJERCICIO 2014</t>
  </si>
  <si>
    <t>RESULTADO DEL EJERCICIO 2015</t>
  </si>
  <si>
    <t>RESULTADO DEL EJERCICIO 2016</t>
  </si>
  <si>
    <t>RESULTADO DEL EJERCICIO 2017</t>
  </si>
  <si>
    <t>DIRECCION ADMINISTRATIVA EFECTIVO</t>
  </si>
  <si>
    <t>DIRECCION ADMINISTRATIVA DEBITO</t>
  </si>
  <si>
    <t>BANCO DEL BAJIO SA Cta.64516520101</t>
  </si>
  <si>
    <t>BANCO DEL BAJIO SACta.67347010101</t>
  </si>
  <si>
    <t>11121-0000-0003-0000</t>
  </si>
  <si>
    <t>BANCO DEL BAJIO SA Cta.68190230101</t>
  </si>
  <si>
    <t>11121-0000-0004-0000</t>
  </si>
  <si>
    <t>BANCO DEL BAJIO SA Cta.8171902</t>
  </si>
  <si>
    <t>Bajo protesta de decir verdad declaramos que los Estados Financieros y sus notas, son razonablemente correctos y son responsabilidad del emisor de la informacion financiera y contable.</t>
  </si>
  <si>
    <t>11141101</t>
  </si>
  <si>
    <t>MESA DE DINERO</t>
  </si>
  <si>
    <t>PLAZO FIJO</t>
  </si>
  <si>
    <t>INMEDIATO</t>
  </si>
  <si>
    <t>Lic. Mario Alberto Martínez Razo</t>
  </si>
  <si>
    <t xml:space="preserve"> Lic. Soul  Gilberto Cabrera Gutiérrez</t>
  </si>
  <si>
    <t xml:space="preserve">Director General de Planeación y Administración  </t>
  </si>
  <si>
    <t xml:space="preserve"> Delegado Fiduciario   </t>
  </si>
  <si>
    <t>C. P. Socorro del Carmen Altamirano Lagarda</t>
  </si>
  <si>
    <t>Elaboró</t>
  </si>
  <si>
    <t>PRODUCTOS FINANCIEROS</t>
  </si>
  <si>
    <t>INTERES GENERADO</t>
  </si>
  <si>
    <t>Servicios de Consultoría Administrativa en procesos Técnicos y de Investigación</t>
  </si>
  <si>
    <t>Servicios de Contabilidad</t>
  </si>
  <si>
    <t>Asesoría Contable y Fiscal</t>
  </si>
  <si>
    <t>Servicios de Analisis Jurídicos</t>
  </si>
  <si>
    <t>Asesoría Jurídica</t>
  </si>
  <si>
    <t>Servicio de Adminisración Fiduciaria</t>
  </si>
  <si>
    <t>Administración Fiduciaria</t>
  </si>
  <si>
    <t>Comisiones Bancarias</t>
  </si>
  <si>
    <t>Comisiones bancarias</t>
  </si>
  <si>
    <t>Espacios servicios de catering, coffe, comidas y alojamiento</t>
  </si>
  <si>
    <t>Muncipal</t>
  </si>
  <si>
    <t>Estatal</t>
  </si>
  <si>
    <t>Productos financieros menos servicios generales</t>
  </si>
  <si>
    <t>Delegado Fiduciario</t>
  </si>
  <si>
    <t>Obligaciones Contratadas</t>
  </si>
  <si>
    <t>Contratación de Obligaciones</t>
  </si>
  <si>
    <t>tres años</t>
  </si>
  <si>
    <t>Contrato de servicios</t>
  </si>
  <si>
    <t>dos años</t>
  </si>
  <si>
    <t>Recepción de Fianzas y Garantías</t>
  </si>
  <si>
    <t>Sistema de Agua Potable y Alcantarillado en la Zona Rural del Municipio de León, Guanajuato</t>
  </si>
  <si>
    <t>Correspondiente del 1 Enero al 31 Diciembre 2018</t>
  </si>
  <si>
    <t>PATRONATO DE NOMBEROS DE LEON GTO.</t>
  </si>
  <si>
    <t>Correspondiente del 01 de Enero al 31 de Diciembre de 2018</t>
  </si>
  <si>
    <t>INSTITUTO CULTURAL DE LEÓN</t>
  </si>
  <si>
    <t>Sistema para el Desarrollo de la Familia en el Municipio de Leon Guanajuato</t>
  </si>
  <si>
    <t>COMISION MUNICIPAL DE CULTURA FISICA Y DEPORTE DE LEON GUANAJUATO</t>
  </si>
  <si>
    <t>FIDEICOMISO CIUDAD INDUSTRIAL LEON 2018</t>
  </si>
  <si>
    <t>CORRESPONDIENTE DEL 01 DE ENERO DEL 2018 AL 31 DE DICIEMBRE DEL 2018</t>
  </si>
  <si>
    <t>Correspondiente del 1 de enero al 31 de diciembre de 2018</t>
  </si>
  <si>
    <t>Correspondiente del 01 de enero al 31 de diciembre 2018</t>
  </si>
  <si>
    <t>Insitutlo Municipal de la Juventud de León Guanajuato</t>
  </si>
  <si>
    <t>Correspondiente del 01 de enero  al 31 de diciembre del 2018</t>
  </si>
  <si>
    <t>Fideicomiso Museo de la Ciudad de León</t>
  </si>
  <si>
    <t>INSTITUTO MUNICIPAL DE LAS MUJERES</t>
  </si>
  <si>
    <t>Correspondiente del 01 DE ENERO al 31 DE DICIEMBRE DE 2018</t>
  </si>
  <si>
    <t>Correspondiente del 01 de Enero  al 31 de Diciembre 2018</t>
  </si>
  <si>
    <t>PATRONATO DEL PARQUE ECOLOGICO METROPOLITANO DE LEON, GTO.18</t>
  </si>
  <si>
    <t>ACADEMIA METROPOLITANA DE SEGURIDAD PÚBLICA DE LEÓN, GUANAJUATO</t>
  </si>
  <si>
    <t>Instituto Municipal de Vivienda de León, Guanajuato (IMUVI)</t>
  </si>
  <si>
    <t>Correspondiente del 01 de enero al 31 de diciembre del 2018</t>
  </si>
  <si>
    <t>Correspondiente del 01 de Enero al 31 de Diciembre</t>
  </si>
  <si>
    <t xml:space="preserve">FIDEICOMISO PARA EL FORTALECIMIENTO DE LA SEGURIDAD CIUDADANA  &lt;&lt;FIFOSEC&gt;&gt; </t>
  </si>
  <si>
    <t>Correspondiente del 01 DE ENERO al 31 DE DICIEMBRE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</si>
</sst>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Red]\-&quot;$&quot;#,##0.00"/>
    <numFmt numFmtId="41" formatCode="_-* #,##0_-;\-* #,##0_-;_-* &quot;-&quot;_-;_-@_-"/>
    <numFmt numFmtId="44" formatCode="_-&quot;$&quot;* #,##0.00_-;\-&quot;$&quot;* #,##0.00_-;_-&quot;$&quot;* &quot;-&quot;??_-;_-@_-"/>
    <numFmt numFmtId="43" formatCode="_-* #,##0.00_-;\-* #,##0.00_-;_-* &quot;-&quot;??_-;_-@_-"/>
    <numFmt numFmtId="164" formatCode="#,##0.00_ ;\-#,##0.00\ "/>
    <numFmt numFmtId="165" formatCode="\$#,##0.00;\-\$#,##0.00"/>
    <numFmt numFmtId="166" formatCode="#,##0.0"/>
    <numFmt numFmtId="167" formatCode="#,##0.0000000000"/>
  </numFmts>
  <fonts count="36">
    <font>
      <sz val="11"/>
      <color theme="1"/>
      <name val="Calibri"/>
      <family val="2"/>
      <scheme val="minor"/>
    </font>
    <font>
      <sz val="11"/>
      <color theme="1"/>
      <name val="Calibri"/>
      <family val="2"/>
      <scheme val="minor"/>
    </font>
    <font>
      <sz val="10"/>
      <name val="Arial"/>
      <family val="2"/>
    </font>
    <font>
      <b/>
      <sz val="8"/>
      <color theme="0"/>
      <name val="Arial"/>
      <family val="2"/>
    </font>
    <font>
      <sz val="8"/>
      <color theme="1"/>
      <name val="Arial"/>
      <family val="2"/>
    </font>
    <font>
      <b/>
      <sz val="8"/>
      <name val="Arial"/>
      <family val="2"/>
    </font>
    <font>
      <sz val="11"/>
      <color rgb="FF000000"/>
      <name val="Calibri"/>
      <family val="2"/>
    </font>
    <font>
      <b/>
      <sz val="8"/>
      <color rgb="FF2B956F"/>
      <name val="Arial"/>
      <family val="2"/>
    </font>
    <font>
      <b/>
      <sz val="8"/>
      <color rgb="FF000000"/>
      <name val="Arial"/>
      <family val="2"/>
    </font>
    <font>
      <sz val="8"/>
      <name val="Arial"/>
      <family val="2"/>
    </font>
    <font>
      <u/>
      <sz val="11"/>
      <color theme="10"/>
      <name val="Calibri"/>
      <family val="2"/>
      <scheme val="minor"/>
    </font>
    <font>
      <u/>
      <sz val="8"/>
      <color theme="10"/>
      <name val="Arial"/>
      <family val="2"/>
    </font>
    <font>
      <sz val="8"/>
      <color rgb="FF000000"/>
      <name val="Arial"/>
      <family val="2"/>
    </font>
    <font>
      <b/>
      <sz val="8"/>
      <color rgb="FFFFFFFF"/>
      <name val="Arial"/>
      <family val="2"/>
    </font>
    <font>
      <b/>
      <sz val="8"/>
      <color theme="1"/>
      <name val="Arial"/>
      <family val="2"/>
    </font>
    <font>
      <i/>
      <sz val="9"/>
      <color rgb="FF000000"/>
      <name val="Calibri-Italic"/>
    </font>
    <font>
      <sz val="8"/>
      <color rgb="FFFF0000"/>
      <name val="Arial"/>
      <family val="2"/>
    </font>
    <font>
      <strike/>
      <sz val="8"/>
      <color rgb="FF000000"/>
      <name val="Arial"/>
      <family val="2"/>
    </font>
    <font>
      <sz val="8"/>
      <color rgb="FF0000FF"/>
      <name val="Arial"/>
      <family val="2"/>
    </font>
    <font>
      <sz val="8"/>
      <color theme="1"/>
      <name val="Calibri"/>
      <family val="2"/>
      <scheme val="minor"/>
    </font>
    <font>
      <sz val="10"/>
      <color theme="1"/>
      <name val="Calibri"/>
      <family val="2"/>
      <scheme val="minor"/>
    </font>
    <font>
      <b/>
      <sz val="8"/>
      <color indexed="8"/>
      <name val="Arial"/>
      <family val="2"/>
    </font>
    <font>
      <sz val="8"/>
      <color indexed="8"/>
      <name val="Arial"/>
      <family val="2"/>
    </font>
    <font>
      <b/>
      <sz val="8"/>
      <color indexed="57"/>
      <name val="Arial"/>
      <family val="2"/>
    </font>
    <font>
      <b/>
      <sz val="8"/>
      <color indexed="9"/>
      <name val="Arial"/>
      <family val="2"/>
    </font>
    <font>
      <b/>
      <sz val="9"/>
      <color indexed="8"/>
      <name val="Arial"/>
      <family val="2"/>
    </font>
    <font>
      <sz val="10"/>
      <color indexed="8"/>
      <name val="Arial"/>
      <family val="2"/>
    </font>
    <font>
      <sz val="8"/>
      <color theme="0"/>
      <name val="Arial"/>
      <family val="2"/>
    </font>
    <font>
      <b/>
      <sz val="8"/>
      <color theme="9" tint="0.59999389629810485"/>
      <name val="Arial"/>
      <family val="2"/>
    </font>
    <font>
      <sz val="8"/>
      <color rgb="FF000000"/>
      <name val="MS Sans Serif"/>
    </font>
    <font>
      <b/>
      <sz val="8"/>
      <color rgb="FF92D050"/>
      <name val="Arial"/>
      <family val="2"/>
    </font>
    <font>
      <sz val="9"/>
      <color theme="1"/>
      <name val="Arial"/>
      <family val="2"/>
    </font>
    <font>
      <b/>
      <sz val="10"/>
      <name val="Arial"/>
      <family val="2"/>
    </font>
    <font>
      <sz val="11"/>
      <color theme="1"/>
      <name val="Garamond"/>
      <family val="2"/>
    </font>
    <font>
      <b/>
      <sz val="11"/>
      <color rgb="FF000000"/>
      <name val="Arial"/>
      <family val="2"/>
    </font>
    <font>
      <b/>
      <sz val="8"/>
      <color rgb="FFFF0000"/>
      <name val="Arial"/>
      <family val="2"/>
    </font>
  </fonts>
  <fills count="29">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rgb="FF000000"/>
      </patternFill>
    </fill>
    <fill>
      <patternFill patternType="solid">
        <fgColor theme="0" tint="-0.249977111117893"/>
        <bgColor indexed="64"/>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FFFFFF"/>
        <bgColor indexed="64"/>
      </patternFill>
    </fill>
    <fill>
      <patternFill patternType="solid">
        <fgColor indexed="22"/>
        <bgColor indexed="8"/>
      </patternFill>
    </fill>
    <fill>
      <patternFill patternType="solid">
        <fgColor indexed="9"/>
        <bgColor indexed="8"/>
      </patternFill>
    </fill>
    <fill>
      <patternFill patternType="solid">
        <fgColor indexed="16"/>
        <bgColor indexed="8"/>
      </patternFill>
    </fill>
    <fill>
      <patternFill patternType="solid">
        <fgColor indexed="22"/>
        <bgColor indexed="64"/>
      </patternFill>
    </fill>
    <fill>
      <patternFill patternType="solid">
        <fgColor indexed="5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C99"/>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FF"/>
        <bgColor indexed="8"/>
      </patternFill>
    </fill>
    <fill>
      <patternFill patternType="solid">
        <fgColor theme="4"/>
        <bgColor indexed="64"/>
      </patternFill>
    </fill>
    <fill>
      <patternFill patternType="solid">
        <fgColor theme="3" tint="0.39997558519241921"/>
        <bgColor indexed="64"/>
      </patternFill>
    </fill>
    <fill>
      <patternFill patternType="solid">
        <fgColor theme="9" tint="-0.249977111117893"/>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bottom style="thin">
        <color rgb="FF000000"/>
      </bottom>
      <diagonal/>
    </border>
    <border>
      <left style="thin">
        <color rgb="FFA0A0A0"/>
      </left>
      <right style="thin">
        <color rgb="FFA0A0A0"/>
      </right>
      <top style="thin">
        <color rgb="FFA0A0A0"/>
      </top>
      <bottom style="thin">
        <color rgb="FFA0A0A0"/>
      </bottom>
      <diagonal/>
    </border>
    <border>
      <left style="thin">
        <color rgb="FFA0A0A0"/>
      </left>
      <right style="thin">
        <color rgb="FFA0A0A0"/>
      </right>
      <top style="thin">
        <color rgb="FFA0A0A0"/>
      </top>
      <bottom style="thin">
        <color indexed="64"/>
      </bottom>
      <diagonal/>
    </border>
    <border>
      <left style="thin">
        <color indexed="64"/>
      </left>
      <right/>
      <top/>
      <bottom style="thin">
        <color rgb="FF000000"/>
      </bottom>
      <diagonal/>
    </border>
    <border>
      <left/>
      <right style="thin">
        <color rgb="FF000000"/>
      </right>
      <top style="thin">
        <color rgb="FF000000"/>
      </top>
      <bottom style="thin">
        <color rgb="FF000000"/>
      </bottom>
      <diagonal/>
    </border>
    <border>
      <left style="thin">
        <color rgb="FFA0A0A0"/>
      </left>
      <right/>
      <top style="thin">
        <color rgb="FFA0A0A0"/>
      </top>
      <bottom style="thin">
        <color rgb="FFA0A0A0"/>
      </bottom>
      <diagonal/>
    </border>
    <border>
      <left/>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thin">
        <color rgb="FF000000"/>
      </left>
      <right/>
      <top style="thin">
        <color rgb="FF000000"/>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0" fontId="6" fillId="0" borderId="0"/>
    <xf numFmtId="0" fontId="10" fillId="0" borderId="0" applyNumberFormat="0" applyFill="0" applyBorder="0" applyAlignment="0" applyProtection="0"/>
    <xf numFmtId="0" fontId="6" fillId="0" borderId="0"/>
    <xf numFmtId="0" fontId="1" fillId="0" borderId="0"/>
    <xf numFmtId="0" fontId="1" fillId="0" borderId="0"/>
    <xf numFmtId="9" fontId="1" fillId="0" borderId="0" applyFont="0" applyFill="0" applyBorder="0" applyAlignment="0" applyProtection="0"/>
    <xf numFmtId="0" fontId="1" fillId="0" borderId="0"/>
    <xf numFmtId="0" fontId="33" fillId="0" borderId="0"/>
  </cellStyleXfs>
  <cellXfs count="825">
    <xf numFmtId="0" fontId="0" fillId="0" borderId="0" xfId="0"/>
    <xf numFmtId="0" fontId="4" fillId="0" borderId="0" xfId="0" applyFont="1"/>
    <xf numFmtId="0" fontId="4" fillId="0" borderId="3" xfId="0" applyFont="1" applyBorder="1"/>
    <xf numFmtId="41" fontId="5" fillId="3" borderId="4" xfId="5" applyNumberFormat="1" applyFont="1" applyFill="1" applyBorder="1" applyAlignment="1" applyProtection="1">
      <alignment vertical="center" wrapText="1"/>
      <protection locked="0"/>
    </xf>
    <xf numFmtId="41" fontId="5" fillId="3" borderId="6" xfId="5" applyNumberFormat="1" applyFont="1" applyFill="1" applyBorder="1" applyAlignment="1" applyProtection="1">
      <alignment vertical="center" wrapText="1"/>
      <protection locked="0"/>
    </xf>
    <xf numFmtId="41" fontId="5" fillId="3" borderId="8" xfId="5" applyNumberFormat="1" applyFont="1" applyFill="1" applyBorder="1" applyAlignment="1" applyProtection="1">
      <alignment vertical="center" wrapText="1"/>
      <protection locked="0"/>
    </xf>
    <xf numFmtId="0" fontId="8" fillId="4" borderId="0" xfId="6" applyFont="1" applyFill="1" applyAlignment="1">
      <alignment horizontal="right" vertical="center"/>
    </xf>
    <xf numFmtId="0" fontId="9" fillId="0" borderId="0" xfId="0" applyFont="1" applyProtection="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protection locked="0"/>
    </xf>
    <xf numFmtId="0" fontId="9" fillId="0" borderId="14" xfId="0" applyFont="1" applyFill="1" applyBorder="1" applyProtection="1">
      <protection locked="0"/>
    </xf>
    <xf numFmtId="0" fontId="5" fillId="0" borderId="15" xfId="0" applyFont="1" applyFill="1" applyBorder="1" applyAlignment="1" applyProtection="1">
      <alignment horizontal="center"/>
      <protection locked="0"/>
    </xf>
    <xf numFmtId="0" fontId="5" fillId="0" borderId="16" xfId="0" applyFont="1" applyFill="1" applyBorder="1" applyAlignment="1" applyProtection="1">
      <alignment horizontal="center"/>
      <protection locked="0"/>
    </xf>
    <xf numFmtId="0" fontId="5" fillId="0" borderId="16" xfId="0" applyFont="1" applyFill="1" applyBorder="1" applyAlignment="1" applyProtection="1">
      <alignment horizontal="left" indent="1"/>
      <protection locked="0"/>
    </xf>
    <xf numFmtId="0" fontId="11" fillId="0" borderId="15" xfId="7" applyFont="1" applyFill="1" applyBorder="1" applyAlignment="1" applyProtection="1">
      <alignment horizontal="center"/>
      <protection locked="0"/>
    </xf>
    <xf numFmtId="0" fontId="11" fillId="0" borderId="16" xfId="7" applyFont="1" applyFill="1" applyBorder="1" applyProtection="1">
      <protection locked="0"/>
    </xf>
    <xf numFmtId="0" fontId="9" fillId="0" borderId="16" xfId="0" applyFont="1" applyFill="1" applyBorder="1" applyProtection="1">
      <protection locked="0"/>
    </xf>
    <xf numFmtId="0" fontId="5" fillId="0" borderId="17" xfId="0" applyFont="1" applyFill="1" applyBorder="1" applyAlignment="1" applyProtection="1">
      <alignment horizontal="center"/>
      <protection locked="0"/>
    </xf>
    <xf numFmtId="0" fontId="9" fillId="0" borderId="18" xfId="0" applyFont="1" applyBorder="1" applyProtection="1">
      <protection locked="0"/>
    </xf>
    <xf numFmtId="0" fontId="9" fillId="0" borderId="0" xfId="4" applyFont="1" applyAlignment="1" applyProtection="1">
      <alignment vertical="top"/>
      <protection locked="0"/>
    </xf>
    <xf numFmtId="0" fontId="5" fillId="4" borderId="0" xfId="6" applyFont="1" applyFill="1" applyAlignment="1">
      <alignment horizontal="left" vertical="center"/>
    </xf>
    <xf numFmtId="0" fontId="12" fillId="0" borderId="0" xfId="6" applyFont="1" applyAlignment="1">
      <alignment vertical="center"/>
    </xf>
    <xf numFmtId="0" fontId="7" fillId="6" borderId="0" xfId="6" applyFont="1" applyFill="1" applyAlignment="1">
      <alignment horizontal="center" vertical="center"/>
    </xf>
    <xf numFmtId="0" fontId="7" fillId="6" borderId="0" xfId="6" applyFont="1" applyFill="1"/>
    <xf numFmtId="0" fontId="12" fillId="0" borderId="0" xfId="6" applyFont="1"/>
    <xf numFmtId="0" fontId="13" fillId="7" borderId="0" xfId="6" applyFont="1" applyFill="1"/>
    <xf numFmtId="0" fontId="12" fillId="0" borderId="0" xfId="6" applyFont="1" applyAlignment="1">
      <alignment horizontal="center"/>
    </xf>
    <xf numFmtId="4" fontId="12" fillId="0" borderId="0" xfId="6" applyNumberFormat="1" applyFont="1"/>
    <xf numFmtId="0" fontId="13" fillId="8" borderId="0" xfId="6" applyFont="1" applyFill="1"/>
    <xf numFmtId="0" fontId="12" fillId="0" borderId="0" xfId="6" applyFont="1" applyAlignment="1">
      <alignment horizontal="center" vertical="center"/>
    </xf>
    <xf numFmtId="4" fontId="12" fillId="0" borderId="0" xfId="6" applyNumberFormat="1" applyFont="1" applyFill="1"/>
    <xf numFmtId="9" fontId="12" fillId="0" borderId="0" xfId="6" applyNumberFormat="1" applyFont="1"/>
    <xf numFmtId="0" fontId="8" fillId="4" borderId="0" xfId="8" applyFont="1" applyFill="1" applyAlignment="1">
      <alignment horizontal="right" vertical="center"/>
    </xf>
    <xf numFmtId="0" fontId="5" fillId="4" borderId="0" xfId="8" applyFont="1" applyFill="1" applyAlignment="1">
      <alignment horizontal="left" vertical="center"/>
    </xf>
    <xf numFmtId="0" fontId="12" fillId="0" borderId="0" xfId="8" applyFont="1"/>
    <xf numFmtId="0" fontId="7" fillId="6" borderId="0" xfId="8" applyFont="1" applyFill="1" applyAlignment="1">
      <alignment horizontal="center" vertical="center"/>
    </xf>
    <xf numFmtId="0" fontId="7" fillId="6" borderId="0" xfId="8" applyFont="1" applyFill="1"/>
    <xf numFmtId="0" fontId="13" fillId="7" borderId="0" xfId="8" applyFont="1" applyFill="1"/>
    <xf numFmtId="0" fontId="12" fillId="0" borderId="0" xfId="8" applyFont="1" applyAlignment="1">
      <alignment horizontal="center"/>
    </xf>
    <xf numFmtId="4" fontId="12" fillId="0" borderId="0" xfId="8" applyNumberFormat="1" applyFont="1"/>
    <xf numFmtId="0" fontId="12" fillId="0" borderId="0" xfId="8" applyFont="1" applyAlignment="1">
      <alignment vertical="center"/>
    </xf>
    <xf numFmtId="9" fontId="12" fillId="0" borderId="0" xfId="3" applyFont="1"/>
    <xf numFmtId="0" fontId="4" fillId="0" borderId="0" xfId="9" applyFont="1" applyBorder="1" applyAlignment="1">
      <alignment vertical="center"/>
    </xf>
    <xf numFmtId="0" fontId="14" fillId="0" borderId="0" xfId="9" applyFont="1" applyBorder="1"/>
    <xf numFmtId="0" fontId="5" fillId="0" borderId="8" xfId="9" applyFont="1" applyFill="1" applyBorder="1" applyAlignment="1" applyProtection="1">
      <alignment horizontal="center" vertical="center" wrapText="1"/>
      <protection locked="0"/>
    </xf>
    <xf numFmtId="0" fontId="5" fillId="0" borderId="9" xfId="9" applyFont="1" applyFill="1" applyBorder="1" applyAlignment="1" applyProtection="1">
      <alignment horizontal="center" vertical="center" wrapText="1"/>
      <protection locked="0"/>
    </xf>
    <xf numFmtId="0" fontId="4" fillId="0" borderId="0" xfId="9" applyFont="1" applyFill="1"/>
    <xf numFmtId="0" fontId="8" fillId="5" borderId="19" xfId="9" applyFont="1" applyFill="1" applyBorder="1" applyAlignment="1">
      <alignment vertical="center"/>
    </xf>
    <xf numFmtId="0" fontId="8" fillId="0" borderId="19" xfId="9" applyFont="1" applyFill="1" applyBorder="1" applyAlignment="1">
      <alignment horizontal="right" vertical="center"/>
    </xf>
    <xf numFmtId="4" fontId="14" fillId="5" borderId="19" xfId="9" applyNumberFormat="1" applyFont="1" applyFill="1" applyBorder="1" applyAlignment="1">
      <alignment horizontal="right"/>
    </xf>
    <xf numFmtId="0" fontId="4" fillId="0" borderId="0" xfId="9" applyFont="1"/>
    <xf numFmtId="0" fontId="8" fillId="0" borderId="2" xfId="9" applyFont="1" applyFill="1" applyBorder="1" applyAlignment="1">
      <alignment vertical="center"/>
    </xf>
    <xf numFmtId="0" fontId="8" fillId="0" borderId="2" xfId="9" applyFont="1" applyFill="1" applyBorder="1" applyAlignment="1">
      <alignment horizontal="right" vertical="center"/>
    </xf>
    <xf numFmtId="4" fontId="14" fillId="0" borderId="2" xfId="9" applyNumberFormat="1" applyFont="1" applyFill="1" applyBorder="1" applyAlignment="1">
      <alignment horizontal="right"/>
    </xf>
    <xf numFmtId="0" fontId="8" fillId="0" borderId="1" xfId="9" applyFont="1" applyFill="1" applyBorder="1" applyAlignment="1">
      <alignment vertical="center"/>
    </xf>
    <xf numFmtId="0" fontId="8" fillId="0" borderId="20" xfId="9" applyFont="1" applyFill="1" applyBorder="1" applyAlignment="1">
      <alignment vertical="center" wrapText="1"/>
    </xf>
    <xf numFmtId="4" fontId="8" fillId="0" borderId="19" xfId="9" applyNumberFormat="1" applyFont="1" applyFill="1" applyBorder="1" applyAlignment="1">
      <alignment horizontal="right" vertical="center" wrapText="1"/>
    </xf>
    <xf numFmtId="4" fontId="4" fillId="0" borderId="19" xfId="9" applyNumberFormat="1" applyFont="1" applyFill="1" applyBorder="1" applyAlignment="1">
      <alignment horizontal="right"/>
    </xf>
    <xf numFmtId="0" fontId="4" fillId="0" borderId="1" xfId="9" applyFont="1" applyBorder="1"/>
    <xf numFmtId="0" fontId="12" fillId="0" borderId="20" xfId="9" applyFont="1" applyFill="1" applyBorder="1" applyAlignment="1">
      <alignment horizontal="left" vertical="center" wrapText="1"/>
    </xf>
    <xf numFmtId="4" fontId="12" fillId="0" borderId="19" xfId="9" applyNumberFormat="1" applyFont="1" applyFill="1" applyBorder="1" applyAlignment="1">
      <alignment horizontal="right" vertical="center" wrapText="1" indent="1"/>
    </xf>
    <xf numFmtId="4" fontId="12" fillId="0" borderId="4" xfId="9" applyNumberFormat="1" applyFont="1" applyFill="1" applyBorder="1" applyAlignment="1">
      <alignment horizontal="right" vertical="center"/>
    </xf>
    <xf numFmtId="4" fontId="12" fillId="0" borderId="6" xfId="9" applyNumberFormat="1" applyFont="1" applyFill="1" applyBorder="1" applyAlignment="1">
      <alignment horizontal="right" vertical="center"/>
    </xf>
    <xf numFmtId="0" fontId="12" fillId="0" borderId="1" xfId="9" applyFont="1" applyFill="1" applyBorder="1" applyAlignment="1">
      <alignment horizontal="left" vertical="center"/>
    </xf>
    <xf numFmtId="0" fontId="12" fillId="0" borderId="2" xfId="9" applyFont="1" applyFill="1" applyBorder="1" applyAlignment="1">
      <alignment horizontal="left" vertical="center" wrapText="1"/>
    </xf>
    <xf numFmtId="4" fontId="12" fillId="0" borderId="2" xfId="9" applyNumberFormat="1" applyFont="1" applyFill="1" applyBorder="1" applyAlignment="1">
      <alignment horizontal="right" vertical="center" wrapText="1" indent="1"/>
    </xf>
    <xf numFmtId="4" fontId="12" fillId="0" borderId="9" xfId="9" applyNumberFormat="1" applyFont="1" applyFill="1" applyBorder="1" applyAlignment="1">
      <alignment horizontal="right" vertical="center"/>
    </xf>
    <xf numFmtId="0" fontId="12" fillId="0" borderId="20" xfId="9" applyFont="1" applyFill="1" applyBorder="1" applyAlignment="1">
      <alignment horizontal="left" vertical="center"/>
    </xf>
    <xf numFmtId="4" fontId="12" fillId="0" borderId="19" xfId="9" applyNumberFormat="1" applyFont="1" applyFill="1" applyBorder="1" applyAlignment="1">
      <alignment horizontal="right" vertical="center" indent="1"/>
    </xf>
    <xf numFmtId="0" fontId="12" fillId="0" borderId="2" xfId="9" applyFont="1" applyFill="1" applyBorder="1" applyAlignment="1">
      <alignment horizontal="left" vertical="center"/>
    </xf>
    <xf numFmtId="4" fontId="12" fillId="0" borderId="3" xfId="9" applyNumberFormat="1" applyFont="1" applyFill="1" applyBorder="1" applyAlignment="1">
      <alignment horizontal="right" vertical="center" indent="1"/>
    </xf>
    <xf numFmtId="4" fontId="8" fillId="0" borderId="21" xfId="9" applyNumberFormat="1" applyFont="1" applyFill="1" applyBorder="1" applyAlignment="1">
      <alignment horizontal="right" vertical="center"/>
    </xf>
    <xf numFmtId="0" fontId="4" fillId="0" borderId="0" xfId="9" applyFont="1" applyBorder="1" applyAlignment="1">
      <alignment horizontal="center" vertical="center"/>
    </xf>
    <xf numFmtId="0" fontId="4" fillId="0" borderId="0" xfId="9" applyFont="1" applyFill="1" applyBorder="1"/>
    <xf numFmtId="0" fontId="8" fillId="5" borderId="8" xfId="9" applyFont="1" applyFill="1" applyBorder="1" applyAlignment="1">
      <alignment vertical="center"/>
    </xf>
    <xf numFmtId="0" fontId="8" fillId="5" borderId="1" xfId="9" applyFont="1" applyFill="1" applyBorder="1" applyAlignment="1">
      <alignment vertical="center"/>
    </xf>
    <xf numFmtId="4" fontId="8" fillId="0" borderId="1" xfId="9" applyNumberFormat="1" applyFont="1" applyFill="1" applyBorder="1" applyAlignment="1">
      <alignment horizontal="right" vertical="center"/>
    </xf>
    <xf numFmtId="4" fontId="14" fillId="5" borderId="19" xfId="9" applyNumberFormat="1" applyFont="1" applyFill="1" applyBorder="1"/>
    <xf numFmtId="0" fontId="4" fillId="0" borderId="2" xfId="9" applyFont="1" applyBorder="1"/>
    <xf numFmtId="4" fontId="8" fillId="0" borderId="2" xfId="9" applyNumberFormat="1" applyFont="1" applyFill="1" applyBorder="1" applyAlignment="1">
      <alignment horizontal="right" vertical="center"/>
    </xf>
    <xf numFmtId="4" fontId="14" fillId="0" borderId="2" xfId="9" applyNumberFormat="1" applyFont="1" applyFill="1" applyBorder="1"/>
    <xf numFmtId="0" fontId="8" fillId="0" borderId="20" xfId="9" applyFont="1" applyFill="1" applyBorder="1" applyAlignment="1">
      <alignment vertical="center"/>
    </xf>
    <xf numFmtId="4" fontId="14" fillId="0" borderId="19" xfId="9" applyNumberFormat="1" applyFont="1" applyFill="1" applyBorder="1"/>
    <xf numFmtId="0" fontId="12" fillId="0" borderId="20" xfId="9" applyFont="1" applyFill="1" applyBorder="1" applyAlignment="1">
      <alignment horizontal="left" vertical="center" wrapText="1" indent="1"/>
    </xf>
    <xf numFmtId="4" fontId="4" fillId="0" borderId="4" xfId="9" applyNumberFormat="1" applyFont="1" applyFill="1" applyBorder="1"/>
    <xf numFmtId="4" fontId="4" fillId="0" borderId="6" xfId="9" applyNumberFormat="1" applyFont="1" applyFill="1" applyBorder="1"/>
    <xf numFmtId="0" fontId="12" fillId="0" borderId="20" xfId="9" applyFont="1" applyFill="1" applyBorder="1" applyAlignment="1">
      <alignment horizontal="left" vertical="center" indent="1"/>
    </xf>
    <xf numFmtId="0" fontId="12" fillId="0" borderId="2" xfId="9" applyFont="1" applyFill="1" applyBorder="1" applyAlignment="1">
      <alignment vertical="center"/>
    </xf>
    <xf numFmtId="4" fontId="12" fillId="0" borderId="2" xfId="9" applyNumberFormat="1" applyFont="1" applyFill="1" applyBorder="1" applyAlignment="1">
      <alignment horizontal="right" vertical="center"/>
    </xf>
    <xf numFmtId="4" fontId="4" fillId="0" borderId="9" xfId="9" applyNumberFormat="1" applyFont="1" applyFill="1" applyBorder="1"/>
    <xf numFmtId="4" fontId="8" fillId="0" borderId="19" xfId="9" applyNumberFormat="1" applyFont="1" applyFill="1" applyBorder="1" applyAlignment="1">
      <alignment horizontal="right" vertical="center"/>
    </xf>
    <xf numFmtId="4" fontId="4" fillId="0" borderId="0" xfId="9" applyNumberFormat="1" applyFont="1"/>
    <xf numFmtId="0" fontId="8" fillId="0" borderId="0" xfId="8" applyFont="1" applyAlignment="1">
      <alignment horizontal="center"/>
    </xf>
    <xf numFmtId="0" fontId="8" fillId="0" borderId="0" xfId="8" applyFont="1"/>
    <xf numFmtId="4" fontId="12" fillId="10" borderId="0" xfId="6" applyNumberFormat="1" applyFont="1" applyFill="1"/>
    <xf numFmtId="43" fontId="12" fillId="0" borderId="0" xfId="6" applyNumberFormat="1" applyFont="1"/>
    <xf numFmtId="0" fontId="12" fillId="10" borderId="0" xfId="6" applyFont="1" applyFill="1"/>
    <xf numFmtId="0" fontId="15" fillId="0" borderId="0" xfId="0" applyFont="1"/>
    <xf numFmtId="4" fontId="8" fillId="0" borderId="0" xfId="6" applyNumberFormat="1" applyFont="1"/>
    <xf numFmtId="10" fontId="12" fillId="0" borderId="0" xfId="6" applyNumberFormat="1" applyFont="1"/>
    <xf numFmtId="4" fontId="9" fillId="0" borderId="0" xfId="4" applyNumberFormat="1" applyFont="1" applyFill="1" applyBorder="1" applyProtection="1">
      <protection locked="0"/>
    </xf>
    <xf numFmtId="0" fontId="12" fillId="0" borderId="0" xfId="8" applyFont="1" applyFill="1"/>
    <xf numFmtId="164" fontId="9" fillId="0" borderId="0" xfId="5" applyNumberFormat="1" applyFont="1" applyBorder="1" applyAlignment="1" applyProtection="1">
      <alignment vertical="top" wrapText="1"/>
      <protection locked="0"/>
    </xf>
    <xf numFmtId="164" fontId="9" fillId="0" borderId="0" xfId="5" applyNumberFormat="1" applyFont="1" applyBorder="1" applyAlignment="1" applyProtection="1">
      <alignment horizontal="right" vertical="top" wrapText="1"/>
      <protection locked="0"/>
    </xf>
    <xf numFmtId="0" fontId="12" fillId="0" borderId="0" xfId="8" applyFont="1" applyFill="1" applyAlignment="1">
      <alignment vertical="center"/>
    </xf>
    <xf numFmtId="4" fontId="12" fillId="0" borderId="0" xfId="8" applyNumberFormat="1" applyFont="1" applyFill="1"/>
    <xf numFmtId="44" fontId="12" fillId="0" borderId="0" xfId="2" applyFont="1" applyFill="1"/>
    <xf numFmtId="44" fontId="12" fillId="0" borderId="0" xfId="8" applyNumberFormat="1" applyFont="1" applyFill="1"/>
    <xf numFmtId="4" fontId="4" fillId="0" borderId="0" xfId="9" applyNumberFormat="1" applyFont="1" applyFill="1"/>
    <xf numFmtId="4" fontId="5" fillId="5" borderId="19" xfId="9" applyNumberFormat="1" applyFont="1" applyFill="1" applyBorder="1" applyAlignment="1">
      <alignment horizontal="right"/>
    </xf>
    <xf numFmtId="4" fontId="16" fillId="0" borderId="0" xfId="6" applyNumberFormat="1" applyFont="1"/>
    <xf numFmtId="8" fontId="12" fillId="0" borderId="19" xfId="9" applyNumberFormat="1" applyFont="1" applyFill="1" applyBorder="1" applyAlignment="1">
      <alignment horizontal="right" vertical="center" wrapText="1" indent="1"/>
    </xf>
    <xf numFmtId="4" fontId="9" fillId="0" borderId="0" xfId="9" applyNumberFormat="1" applyFont="1"/>
    <xf numFmtId="0" fontId="5" fillId="0" borderId="0" xfId="9" applyFont="1"/>
    <xf numFmtId="0" fontId="12" fillId="0" borderId="0" xfId="6" applyFont="1" applyFill="1" applyAlignment="1">
      <alignment vertical="center"/>
    </xf>
    <xf numFmtId="0" fontId="12" fillId="0" borderId="0" xfId="6" applyFont="1" applyFill="1"/>
    <xf numFmtId="0" fontId="12" fillId="0" borderId="0" xfId="6" applyFont="1" applyFill="1" applyAlignment="1">
      <alignment horizontal="center"/>
    </xf>
    <xf numFmtId="0" fontId="12" fillId="11" borderId="0" xfId="6" applyFont="1" applyFill="1" applyAlignment="1">
      <alignment horizontal="center"/>
    </xf>
    <xf numFmtId="0" fontId="12" fillId="11" borderId="0" xfId="6" applyFont="1" applyFill="1"/>
    <xf numFmtId="4" fontId="12" fillId="11" borderId="0" xfId="6" applyNumberFormat="1" applyFont="1" applyFill="1"/>
    <xf numFmtId="0" fontId="7" fillId="0" borderId="0" xfId="6" applyFont="1" applyFill="1"/>
    <xf numFmtId="0" fontId="13" fillId="7" borderId="0" xfId="6" applyFont="1" applyFill="1" applyAlignment="1">
      <alignment horizontal="center" vertical="center"/>
    </xf>
    <xf numFmtId="0" fontId="13" fillId="0" borderId="0" xfId="6" applyFont="1" applyFill="1" applyAlignment="1">
      <alignment horizontal="center" vertical="center"/>
    </xf>
    <xf numFmtId="0" fontId="12" fillId="0" borderId="0" xfId="6" applyFont="1" applyFill="1" applyAlignment="1">
      <alignment horizontal="center" vertical="center"/>
    </xf>
    <xf numFmtId="4" fontId="17" fillId="0" borderId="0" xfId="6" applyNumberFormat="1" applyFont="1"/>
    <xf numFmtId="0" fontId="12" fillId="12" borderId="0" xfId="6" applyFont="1" applyFill="1" applyAlignment="1">
      <alignment horizontal="center"/>
    </xf>
    <xf numFmtId="0" fontId="12" fillId="12" borderId="0" xfId="6" applyFont="1" applyFill="1"/>
    <xf numFmtId="4" fontId="12" fillId="12" borderId="0" xfId="6" applyNumberFormat="1" applyFont="1" applyFill="1"/>
    <xf numFmtId="0" fontId="12" fillId="0" borderId="0" xfId="6" applyFont="1" applyAlignment="1">
      <alignment horizontal="left" indent="1"/>
    </xf>
    <xf numFmtId="9" fontId="12" fillId="12" borderId="0" xfId="6" applyNumberFormat="1" applyFont="1" applyFill="1"/>
    <xf numFmtId="9" fontId="12" fillId="11" borderId="0" xfId="6" applyNumberFormat="1" applyFont="1" applyFill="1"/>
    <xf numFmtId="0" fontId="12" fillId="0" borderId="0" xfId="6" applyFont="1" applyAlignment="1">
      <alignment horizontal="right"/>
    </xf>
    <xf numFmtId="4" fontId="18" fillId="0" borderId="0" xfId="8" applyNumberFormat="1" applyFont="1"/>
    <xf numFmtId="0" fontId="12" fillId="11" borderId="0" xfId="8" applyFont="1" applyFill="1" applyAlignment="1">
      <alignment horizontal="center"/>
    </xf>
    <xf numFmtId="0" fontId="12" fillId="11" borderId="0" xfId="8" applyFont="1" applyFill="1"/>
    <xf numFmtId="4" fontId="12" fillId="11" borderId="0" xfId="8" applyNumberFormat="1" applyFont="1" applyFill="1"/>
    <xf numFmtId="43" fontId="12" fillId="0" borderId="0" xfId="8" applyNumberFormat="1" applyFont="1" applyFill="1"/>
    <xf numFmtId="43" fontId="12" fillId="0" borderId="0" xfId="1" applyFont="1" applyFill="1"/>
    <xf numFmtId="0" fontId="9" fillId="0" borderId="0" xfId="4" applyFont="1" applyAlignment="1" applyProtection="1">
      <alignment vertical="top" wrapText="1"/>
      <protection locked="0"/>
    </xf>
    <xf numFmtId="4" fontId="9" fillId="0" borderId="0" xfId="4" applyNumberFormat="1" applyFont="1" applyAlignment="1" applyProtection="1">
      <alignment vertical="top"/>
      <protection locked="0"/>
    </xf>
    <xf numFmtId="4" fontId="9" fillId="0" borderId="0" xfId="4" applyNumberFormat="1" applyFont="1" applyAlignment="1" applyProtection="1">
      <alignment vertical="top" wrapText="1"/>
      <protection locked="0"/>
    </xf>
    <xf numFmtId="0" fontId="8" fillId="0" borderId="0" xfId="6" applyFont="1" applyAlignment="1">
      <alignment horizontal="center"/>
    </xf>
    <xf numFmtId="0" fontId="8" fillId="0" borderId="0" xfId="6" applyFont="1"/>
    <xf numFmtId="9" fontId="8" fillId="0" borderId="0" xfId="6" applyNumberFormat="1" applyFont="1"/>
    <xf numFmtId="0" fontId="12" fillId="0" borderId="0" xfId="6" applyFont="1" applyAlignment="1">
      <alignment horizontal="justify"/>
    </xf>
    <xf numFmtId="10" fontId="0" fillId="0" borderId="0" xfId="3" applyNumberFormat="1" applyFont="1"/>
    <xf numFmtId="0" fontId="9" fillId="0" borderId="0" xfId="4" applyFont="1" applyAlignment="1" applyProtection="1">
      <alignment vertical="top"/>
    </xf>
    <xf numFmtId="0" fontId="19" fillId="0" borderId="0" xfId="0" applyFont="1"/>
    <xf numFmtId="49" fontId="4" fillId="0" borderId="0" xfId="0" applyNumberFormat="1" applyFont="1" applyFill="1" applyBorder="1" applyAlignment="1">
      <alignment wrapText="1"/>
    </xf>
    <xf numFmtId="4" fontId="4" fillId="0" borderId="0" xfId="0" applyNumberFormat="1" applyFont="1" applyFill="1" applyBorder="1" applyAlignment="1">
      <alignment wrapText="1"/>
    </xf>
    <xf numFmtId="0" fontId="12" fillId="0" borderId="0" xfId="6" applyFont="1" applyFill="1" applyAlignment="1">
      <alignment wrapText="1"/>
    </xf>
    <xf numFmtId="4" fontId="4" fillId="0" borderId="0" xfId="10" applyNumberFormat="1" applyFont="1" applyFill="1" applyBorder="1" applyAlignment="1">
      <alignment wrapText="1"/>
    </xf>
    <xf numFmtId="0" fontId="4" fillId="0" borderId="0" xfId="0" applyFont="1" applyBorder="1" applyAlignment="1">
      <alignment wrapText="1"/>
    </xf>
    <xf numFmtId="0" fontId="4" fillId="13" borderId="0" xfId="0" applyFont="1" applyFill="1" applyBorder="1" applyAlignment="1">
      <alignment wrapText="1"/>
    </xf>
    <xf numFmtId="4" fontId="4" fillId="13" borderId="0" xfId="0" applyNumberFormat="1" applyFont="1" applyFill="1" applyBorder="1" applyAlignment="1">
      <alignment wrapText="1"/>
    </xf>
    <xf numFmtId="4" fontId="12" fillId="0" borderId="0" xfId="6" applyNumberFormat="1" applyFont="1" applyBorder="1"/>
    <xf numFmtId="0" fontId="12" fillId="0" borderId="0" xfId="6" applyFont="1" applyBorder="1"/>
    <xf numFmtId="4" fontId="8" fillId="0" borderId="0" xfId="6" applyNumberFormat="1" applyFont="1" applyFill="1"/>
    <xf numFmtId="4" fontId="4" fillId="0" borderId="0" xfId="0" applyNumberFormat="1" applyFont="1" applyAlignment="1">
      <alignment wrapText="1"/>
    </xf>
    <xf numFmtId="0" fontId="12" fillId="0" borderId="0" xfId="6" applyFont="1" applyAlignment="1">
      <alignment horizontal="center" wrapText="1"/>
    </xf>
    <xf numFmtId="9" fontId="12" fillId="0" borderId="0" xfId="6" applyNumberFormat="1" applyFont="1" applyAlignment="1">
      <alignment horizontal="center" wrapText="1"/>
    </xf>
    <xf numFmtId="0" fontId="4" fillId="0" borderId="0" xfId="0" applyFont="1" applyFill="1" applyBorder="1" applyAlignment="1">
      <alignment wrapText="1"/>
    </xf>
    <xf numFmtId="4" fontId="4" fillId="0" borderId="0" xfId="0" applyNumberFormat="1" applyFont="1" applyFill="1" applyBorder="1" applyAlignment="1"/>
    <xf numFmtId="4" fontId="4" fillId="0" borderId="0" xfId="5" applyNumberFormat="1" applyFont="1" applyFill="1" applyBorder="1" applyAlignment="1">
      <alignment wrapText="1"/>
    </xf>
    <xf numFmtId="0" fontId="12" fillId="0" borderId="0" xfId="6" applyFont="1" applyAlignment="1">
      <alignment wrapText="1"/>
    </xf>
    <xf numFmtId="10" fontId="4" fillId="0" borderId="0" xfId="11" applyNumberFormat="1" applyFont="1" applyFill="1" applyBorder="1" applyAlignment="1">
      <alignment wrapText="1"/>
    </xf>
    <xf numFmtId="0" fontId="4" fillId="0" borderId="0" xfId="0" applyFont="1" applyBorder="1" applyAlignment="1">
      <alignment horizontal="center"/>
    </xf>
    <xf numFmtId="0" fontId="4" fillId="0" borderId="0" xfId="0" applyFont="1" applyFill="1" applyBorder="1" applyAlignment="1">
      <alignment horizontal="center" wrapText="1"/>
    </xf>
    <xf numFmtId="0" fontId="4" fillId="0" borderId="0" xfId="0" applyNumberFormat="1" applyFont="1" applyFill="1" applyBorder="1" applyAlignment="1">
      <alignment horizontal="center" wrapText="1"/>
    </xf>
    <xf numFmtId="4" fontId="8" fillId="0" borderId="0" xfId="8" applyNumberFormat="1" applyFont="1"/>
    <xf numFmtId="0" fontId="4" fillId="0" borderId="0" xfId="0" applyFont="1" applyFill="1" applyBorder="1" applyAlignment="1">
      <alignment horizontal="left" vertical="center" wrapText="1"/>
    </xf>
    <xf numFmtId="0" fontId="20" fillId="13" borderId="0" xfId="0" applyFont="1" applyFill="1" applyBorder="1" applyAlignment="1">
      <alignment wrapText="1"/>
    </xf>
    <xf numFmtId="4" fontId="12" fillId="0" borderId="0" xfId="8" applyNumberFormat="1" applyFont="1" applyBorder="1"/>
    <xf numFmtId="4" fontId="4" fillId="0" borderId="0" xfId="0" applyNumberFormat="1" applyFont="1" applyFill="1" applyBorder="1" applyAlignment="1">
      <alignment horizontal="right"/>
    </xf>
    <xf numFmtId="4" fontId="12" fillId="0" borderId="19" xfId="8" applyNumberFormat="1" applyFont="1" applyBorder="1"/>
    <xf numFmtId="0" fontId="12" fillId="0" borderId="0" xfId="8" applyFont="1" applyBorder="1"/>
    <xf numFmtId="0" fontId="8" fillId="0" borderId="0" xfId="8" applyFont="1" applyBorder="1"/>
    <xf numFmtId="4" fontId="14" fillId="0" borderId="0" xfId="4" applyNumberFormat="1" applyFont="1" applyFill="1" applyBorder="1" applyAlignment="1">
      <alignment horizontal="center" vertical="center" wrapText="1"/>
    </xf>
    <xf numFmtId="0" fontId="14" fillId="0" borderId="0" xfId="4" applyFont="1" applyFill="1" applyBorder="1" applyAlignment="1">
      <alignment horizontal="center" vertical="center" wrapText="1"/>
    </xf>
    <xf numFmtId="0" fontId="12" fillId="0" borderId="0" xfId="6" applyFont="1" applyAlignment="1">
      <alignment vertical="center" wrapText="1"/>
    </xf>
    <xf numFmtId="0" fontId="7" fillId="6" borderId="0" xfId="6" applyFont="1" applyFill="1" applyAlignment="1">
      <alignment wrapText="1"/>
    </xf>
    <xf numFmtId="0" fontId="13" fillId="7" borderId="0" xfId="6" applyFont="1" applyFill="1" applyAlignment="1">
      <alignment wrapText="1"/>
    </xf>
    <xf numFmtId="0" fontId="8" fillId="4" borderId="0" xfId="6" applyFont="1" applyFill="1" applyAlignment="1">
      <alignment horizontal="right" vertical="center" wrapText="1"/>
    </xf>
    <xf numFmtId="0" fontId="5" fillId="4" borderId="0" xfId="6" applyFont="1" applyFill="1" applyAlignment="1">
      <alignment horizontal="left" vertical="center" wrapText="1"/>
    </xf>
    <xf numFmtId="9" fontId="12" fillId="0" borderId="0" xfId="6" applyNumberFormat="1" applyFont="1" applyAlignment="1">
      <alignment wrapText="1"/>
    </xf>
    <xf numFmtId="0" fontId="8" fillId="0" borderId="0" xfId="8" applyFont="1" applyFill="1"/>
    <xf numFmtId="0" fontId="12" fillId="0" borderId="0" xfId="6" applyFont="1" applyAlignment="1">
      <alignment horizontal="left" wrapText="1"/>
    </xf>
    <xf numFmtId="9" fontId="12" fillId="0" borderId="0" xfId="6" applyNumberFormat="1" applyFont="1" applyAlignment="1">
      <alignment horizontal="left" wrapText="1"/>
    </xf>
    <xf numFmtId="4" fontId="7" fillId="6" borderId="0" xfId="6" applyNumberFormat="1" applyFont="1" applyFill="1"/>
    <xf numFmtId="10" fontId="12" fillId="0" borderId="0" xfId="3" applyNumberFormat="1" applyFont="1"/>
    <xf numFmtId="4" fontId="4" fillId="0" borderId="0" xfId="0" applyNumberFormat="1" applyFont="1"/>
    <xf numFmtId="0" fontId="21" fillId="14" borderId="3" xfId="6" applyFont="1" applyFill="1" applyBorder="1" applyAlignment="1">
      <alignment horizontal="right" vertical="center"/>
    </xf>
    <xf numFmtId="0" fontId="5" fillId="14" borderId="3" xfId="6" applyFont="1" applyFill="1" applyBorder="1" applyAlignment="1">
      <alignment horizontal="left" vertical="center"/>
    </xf>
    <xf numFmtId="0" fontId="22" fillId="0" borderId="5" xfId="6" applyFont="1" applyBorder="1" applyAlignment="1">
      <alignment vertical="center"/>
    </xf>
    <xf numFmtId="0" fontId="22" fillId="0" borderId="0" xfId="6" applyFont="1" applyAlignment="1">
      <alignment vertical="center"/>
    </xf>
    <xf numFmtId="0" fontId="21" fillId="14" borderId="0" xfId="6" applyFont="1" applyFill="1" applyBorder="1" applyAlignment="1">
      <alignment horizontal="right" vertical="center"/>
    </xf>
    <xf numFmtId="0" fontId="5" fillId="14" borderId="0" xfId="6" applyFont="1" applyFill="1" applyBorder="1" applyAlignment="1">
      <alignment horizontal="left" vertical="center"/>
    </xf>
    <xf numFmtId="0" fontId="22" fillId="0" borderId="7" xfId="6" applyFont="1" applyBorder="1" applyAlignment="1">
      <alignment vertical="center"/>
    </xf>
    <xf numFmtId="0" fontId="23" fillId="15" borderId="6" xfId="6" applyFont="1" applyFill="1" applyBorder="1" applyAlignment="1">
      <alignment horizontal="center" vertical="center"/>
    </xf>
    <xf numFmtId="0" fontId="23" fillId="15" borderId="0" xfId="6" applyFont="1" applyFill="1" applyBorder="1"/>
    <xf numFmtId="0" fontId="22" fillId="0" borderId="7" xfId="6" applyFont="1" applyBorder="1"/>
    <xf numFmtId="0" fontId="22" fillId="0" borderId="0" xfId="6" applyFont="1"/>
    <xf numFmtId="0" fontId="22" fillId="0" borderId="6" xfId="6" applyFont="1" applyBorder="1"/>
    <xf numFmtId="0" fontId="22" fillId="0" borderId="0" xfId="6" applyFont="1" applyBorder="1"/>
    <xf numFmtId="0" fontId="23" fillId="15" borderId="6" xfId="6" applyFont="1" applyFill="1" applyBorder="1"/>
    <xf numFmtId="0" fontId="24" fillId="16" borderId="6" xfId="6" applyFont="1" applyFill="1" applyBorder="1"/>
    <xf numFmtId="0" fontId="24" fillId="16" borderId="0" xfId="6" applyFont="1" applyFill="1" applyBorder="1"/>
    <xf numFmtId="0" fontId="22" fillId="0" borderId="6" xfId="6" applyFont="1" applyBorder="1" applyAlignment="1">
      <alignment horizontal="center"/>
    </xf>
    <xf numFmtId="4" fontId="22" fillId="0" borderId="0" xfId="6" applyNumberFormat="1" applyFont="1" applyBorder="1"/>
    <xf numFmtId="0" fontId="23" fillId="15" borderId="7" xfId="6" applyFont="1" applyFill="1" applyBorder="1"/>
    <xf numFmtId="0" fontId="24" fillId="16" borderId="7" xfId="6" applyFont="1" applyFill="1" applyBorder="1"/>
    <xf numFmtId="0" fontId="22" fillId="0" borderId="8" xfId="6" applyFont="1" applyBorder="1"/>
    <xf numFmtId="0" fontId="22" fillId="0" borderId="9" xfId="6" applyFont="1" applyBorder="1"/>
    <xf numFmtId="0" fontId="22" fillId="0" borderId="10" xfId="6" applyFont="1" applyBorder="1"/>
    <xf numFmtId="0" fontId="9" fillId="0" borderId="0" xfId="4" applyFont="1" applyAlignment="1" applyProtection="1">
      <alignment horizontal="center" vertical="top" wrapText="1"/>
      <protection locked="0"/>
    </xf>
    <xf numFmtId="4" fontId="9" fillId="0" borderId="0" xfId="4" applyNumberFormat="1" applyFont="1" applyAlignment="1" applyProtection="1">
      <alignment horizontal="center" vertical="top"/>
      <protection locked="0"/>
    </xf>
    <xf numFmtId="0" fontId="5" fillId="14" borderId="5" xfId="6" applyFont="1" applyFill="1" applyBorder="1" applyAlignment="1">
      <alignment horizontal="left" vertical="center"/>
    </xf>
    <xf numFmtId="0" fontId="22" fillId="0" borderId="0" xfId="6" applyFont="1" applyAlignment="1">
      <alignment horizontal="center" vertical="center"/>
    </xf>
    <xf numFmtId="0" fontId="5" fillId="14" borderId="7" xfId="6" applyFont="1" applyFill="1" applyBorder="1" applyAlignment="1">
      <alignment horizontal="left" vertical="center"/>
    </xf>
    <xf numFmtId="9" fontId="22" fillId="0" borderId="0" xfId="6" applyNumberFormat="1" applyFont="1" applyBorder="1"/>
    <xf numFmtId="0" fontId="22" fillId="0" borderId="8" xfId="6" applyFont="1" applyBorder="1" applyAlignment="1">
      <alignment horizontal="center"/>
    </xf>
    <xf numFmtId="4" fontId="22" fillId="0" borderId="9" xfId="6" applyNumberFormat="1" applyFont="1" applyBorder="1"/>
    <xf numFmtId="9" fontId="22" fillId="0" borderId="9" xfId="6" applyNumberFormat="1" applyFont="1" applyBorder="1"/>
    <xf numFmtId="0" fontId="21" fillId="14" borderId="3" xfId="8" applyFont="1" applyFill="1" applyBorder="1" applyAlignment="1">
      <alignment horizontal="right" vertical="center"/>
    </xf>
    <xf numFmtId="0" fontId="5" fillId="14" borderId="5" xfId="8" applyFont="1" applyFill="1" applyBorder="1" applyAlignment="1">
      <alignment horizontal="left" vertical="center"/>
    </xf>
    <xf numFmtId="0" fontId="22" fillId="0" borderId="0" xfId="8" applyFont="1"/>
    <xf numFmtId="0" fontId="21" fillId="14" borderId="0" xfId="8" applyFont="1" applyFill="1" applyBorder="1" applyAlignment="1">
      <alignment horizontal="right" vertical="center"/>
    </xf>
    <xf numFmtId="0" fontId="5" fillId="14" borderId="7" xfId="8" applyFont="1" applyFill="1" applyBorder="1" applyAlignment="1">
      <alignment horizontal="left" vertical="center"/>
    </xf>
    <xf numFmtId="0" fontId="22" fillId="0" borderId="6" xfId="8" applyFont="1" applyBorder="1"/>
    <xf numFmtId="0" fontId="22" fillId="0" borderId="0" xfId="8" applyFont="1" applyBorder="1"/>
    <xf numFmtId="0" fontId="22" fillId="0" borderId="7" xfId="8" applyFont="1" applyBorder="1"/>
    <xf numFmtId="0" fontId="23" fillId="15" borderId="6" xfId="8" applyFont="1" applyFill="1" applyBorder="1" applyAlignment="1">
      <alignment horizontal="center" vertical="center"/>
    </xf>
    <xf numFmtId="0" fontId="23" fillId="15" borderId="0" xfId="8" applyFont="1" applyFill="1" applyBorder="1"/>
    <xf numFmtId="0" fontId="23" fillId="15" borderId="7" xfId="8" applyFont="1" applyFill="1" applyBorder="1"/>
    <xf numFmtId="0" fontId="23" fillId="15" borderId="6" xfId="8" applyFont="1" applyFill="1" applyBorder="1"/>
    <xf numFmtId="0" fontId="24" fillId="16" borderId="6" xfId="8" applyFont="1" applyFill="1" applyBorder="1"/>
    <xf numFmtId="0" fontId="24" fillId="16" borderId="0" xfId="8" applyFont="1" applyFill="1" applyBorder="1"/>
    <xf numFmtId="0" fontId="24" fillId="16" borderId="7" xfId="8" applyFont="1" applyFill="1" applyBorder="1"/>
    <xf numFmtId="0" fontId="22" fillId="0" borderId="6" xfId="8" applyFont="1" applyBorder="1" applyAlignment="1">
      <alignment horizontal="center"/>
    </xf>
    <xf numFmtId="4" fontId="22" fillId="0" borderId="0" xfId="8" applyNumberFormat="1" applyFont="1" applyBorder="1"/>
    <xf numFmtId="0" fontId="22" fillId="0" borderId="8" xfId="8" applyFont="1" applyBorder="1" applyAlignment="1">
      <alignment horizontal="center"/>
    </xf>
    <xf numFmtId="0" fontId="22" fillId="0" borderId="9" xfId="8" applyFont="1" applyBorder="1"/>
    <xf numFmtId="4" fontId="22" fillId="0" borderId="9" xfId="8" applyNumberFormat="1" applyFont="1" applyBorder="1"/>
    <xf numFmtId="0" fontId="22" fillId="0" borderId="10" xfId="8" applyFont="1" applyBorder="1"/>
    <xf numFmtId="0" fontId="22" fillId="0" borderId="0" xfId="8" applyFont="1" applyAlignment="1">
      <alignment vertical="center"/>
    </xf>
    <xf numFmtId="0" fontId="22" fillId="0" borderId="0" xfId="9" applyFont="1" applyBorder="1" applyAlignment="1">
      <alignment vertical="center"/>
    </xf>
    <xf numFmtId="0" fontId="21" fillId="0" borderId="0" xfId="9" applyFont="1" applyBorder="1"/>
    <xf numFmtId="0" fontId="5" fillId="0" borderId="10" xfId="9" applyFont="1" applyFill="1" applyBorder="1" applyAlignment="1" applyProtection="1">
      <alignment horizontal="center" vertical="center" wrapText="1"/>
      <protection locked="0"/>
    </xf>
    <xf numFmtId="0" fontId="22" fillId="0" borderId="0" xfId="9" applyFont="1" applyFill="1"/>
    <xf numFmtId="0" fontId="21" fillId="18" borderId="19" xfId="9" applyFont="1" applyFill="1" applyBorder="1" applyAlignment="1">
      <alignment vertical="center"/>
    </xf>
    <xf numFmtId="0" fontId="21" fillId="0" borderId="19" xfId="9" applyFont="1" applyFill="1" applyBorder="1" applyAlignment="1">
      <alignment horizontal="right" vertical="center"/>
    </xf>
    <xf numFmtId="4" fontId="21" fillId="18" borderId="19" xfId="9" applyNumberFormat="1" applyFont="1" applyFill="1" applyBorder="1" applyAlignment="1">
      <alignment horizontal="right"/>
    </xf>
    <xf numFmtId="0" fontId="22" fillId="0" borderId="0" xfId="9" applyFont="1"/>
    <xf numFmtId="0" fontId="22" fillId="0" borderId="6" xfId="9" applyFont="1" applyBorder="1"/>
    <xf numFmtId="0" fontId="21" fillId="0" borderId="2" xfId="9" applyFont="1" applyFill="1" applyBorder="1" applyAlignment="1">
      <alignment vertical="center"/>
    </xf>
    <xf numFmtId="0" fontId="21" fillId="0" borderId="2" xfId="9" applyFont="1" applyFill="1" applyBorder="1" applyAlignment="1">
      <alignment horizontal="right" vertical="center"/>
    </xf>
    <xf numFmtId="4" fontId="21" fillId="0" borderId="20" xfId="9" applyNumberFormat="1" applyFont="1" applyFill="1" applyBorder="1" applyAlignment="1">
      <alignment horizontal="right"/>
    </xf>
    <xf numFmtId="0" fontId="21" fillId="0" borderId="1" xfId="9" applyFont="1" applyFill="1" applyBorder="1" applyAlignment="1">
      <alignment vertical="center"/>
    </xf>
    <xf numFmtId="0" fontId="21" fillId="0" borderId="20" xfId="9" applyFont="1" applyFill="1" applyBorder="1" applyAlignment="1">
      <alignment vertical="center" wrapText="1"/>
    </xf>
    <xf numFmtId="4" fontId="21" fillId="0" borderId="19" xfId="9" applyNumberFormat="1" applyFont="1" applyFill="1" applyBorder="1" applyAlignment="1">
      <alignment horizontal="right" vertical="center" wrapText="1"/>
    </xf>
    <xf numFmtId="4" fontId="22" fillId="0" borderId="19" xfId="9" applyNumberFormat="1" applyFont="1" applyFill="1" applyBorder="1" applyAlignment="1">
      <alignment horizontal="right"/>
    </xf>
    <xf numFmtId="0" fontId="22" fillId="0" borderId="1" xfId="9" applyFont="1" applyBorder="1"/>
    <xf numFmtId="0" fontId="22" fillId="0" borderId="20" xfId="9" applyFont="1" applyFill="1" applyBorder="1" applyAlignment="1">
      <alignment horizontal="left" vertical="center" wrapText="1"/>
    </xf>
    <xf numFmtId="4" fontId="22" fillId="0" borderId="19" xfId="9" applyNumberFormat="1" applyFont="1" applyFill="1" applyBorder="1" applyAlignment="1">
      <alignment horizontal="right" vertical="center" wrapText="1" indent="1"/>
    </xf>
    <xf numFmtId="4" fontId="22" fillId="0" borderId="22" xfId="9" applyNumberFormat="1" applyFont="1" applyFill="1" applyBorder="1" applyAlignment="1">
      <alignment horizontal="right" vertical="center"/>
    </xf>
    <xf numFmtId="4" fontId="22" fillId="0" borderId="21" xfId="9" applyNumberFormat="1" applyFont="1" applyFill="1" applyBorder="1" applyAlignment="1">
      <alignment horizontal="right" vertical="center"/>
    </xf>
    <xf numFmtId="0" fontId="22" fillId="0" borderId="1" xfId="9" applyFont="1" applyFill="1" applyBorder="1" applyAlignment="1">
      <alignment horizontal="left" vertical="center"/>
    </xf>
    <xf numFmtId="0" fontId="22" fillId="0" borderId="2" xfId="9" applyFont="1" applyFill="1" applyBorder="1" applyAlignment="1">
      <alignment horizontal="left" vertical="center" wrapText="1"/>
    </xf>
    <xf numFmtId="4" fontId="22" fillId="0" borderId="2" xfId="9" applyNumberFormat="1" applyFont="1" applyFill="1" applyBorder="1" applyAlignment="1">
      <alignment horizontal="right" vertical="center" wrapText="1" indent="1"/>
    </xf>
    <xf numFmtId="4" fontId="22" fillId="0" borderId="10" xfId="9" applyNumberFormat="1" applyFont="1" applyFill="1" applyBorder="1" applyAlignment="1">
      <alignment horizontal="right" vertical="center"/>
    </xf>
    <xf numFmtId="0" fontId="22" fillId="0" borderId="20" xfId="9" applyFont="1" applyFill="1" applyBorder="1" applyAlignment="1">
      <alignment horizontal="left" vertical="center"/>
    </xf>
    <xf numFmtId="4" fontId="22" fillId="0" borderId="19" xfId="9" applyNumberFormat="1" applyFont="1" applyFill="1" applyBorder="1" applyAlignment="1">
      <alignment horizontal="right" vertical="center" indent="1"/>
    </xf>
    <xf numFmtId="0" fontId="22" fillId="0" borderId="2" xfId="9" applyFont="1" applyFill="1" applyBorder="1" applyAlignment="1">
      <alignment horizontal="left" vertical="center"/>
    </xf>
    <xf numFmtId="4" fontId="22" fillId="0" borderId="3" xfId="9" applyNumberFormat="1" applyFont="1" applyFill="1" applyBorder="1" applyAlignment="1">
      <alignment horizontal="right" vertical="center" indent="1"/>
    </xf>
    <xf numFmtId="4" fontId="21" fillId="0" borderId="23" xfId="9" applyNumberFormat="1" applyFont="1" applyFill="1" applyBorder="1" applyAlignment="1">
      <alignment horizontal="right" vertical="center"/>
    </xf>
    <xf numFmtId="0" fontId="22" fillId="0" borderId="0" xfId="9" applyFont="1" applyBorder="1" applyAlignment="1">
      <alignment horizontal="center" vertical="center"/>
    </xf>
    <xf numFmtId="0" fontId="22" fillId="0" borderId="0" xfId="9" applyFont="1" applyFill="1" applyBorder="1"/>
    <xf numFmtId="0" fontId="21" fillId="18" borderId="8" xfId="9" applyFont="1" applyFill="1" applyBorder="1" applyAlignment="1">
      <alignment vertical="center"/>
    </xf>
    <xf numFmtId="0" fontId="21" fillId="18" borderId="1" xfId="9" applyFont="1" applyFill="1" applyBorder="1" applyAlignment="1">
      <alignment vertical="center"/>
    </xf>
    <xf numFmtId="4" fontId="21" fillId="0" borderId="1" xfId="9" applyNumberFormat="1" applyFont="1" applyFill="1" applyBorder="1" applyAlignment="1">
      <alignment horizontal="right" vertical="center"/>
    </xf>
    <xf numFmtId="4" fontId="21" fillId="18" borderId="19" xfId="9" applyNumberFormat="1" applyFont="1" applyFill="1" applyBorder="1"/>
    <xf numFmtId="4" fontId="21" fillId="0" borderId="2" xfId="9" applyNumberFormat="1" applyFont="1" applyFill="1" applyBorder="1" applyAlignment="1">
      <alignment horizontal="right" vertical="center"/>
    </xf>
    <xf numFmtId="4" fontId="21" fillId="0" borderId="20" xfId="9" applyNumberFormat="1" applyFont="1" applyFill="1" applyBorder="1"/>
    <xf numFmtId="0" fontId="21" fillId="0" borderId="20" xfId="9" applyFont="1" applyFill="1" applyBorder="1" applyAlignment="1">
      <alignment vertical="center"/>
    </xf>
    <xf numFmtId="4" fontId="21" fillId="0" borderId="19" xfId="9" applyNumberFormat="1" applyFont="1" applyFill="1" applyBorder="1"/>
    <xf numFmtId="0" fontId="22" fillId="0" borderId="20" xfId="9" applyFont="1" applyFill="1" applyBorder="1" applyAlignment="1">
      <alignment horizontal="left" vertical="center" wrapText="1" indent="1"/>
    </xf>
    <xf numFmtId="4" fontId="22" fillId="0" borderId="22" xfId="9" applyNumberFormat="1" applyFont="1" applyFill="1" applyBorder="1"/>
    <xf numFmtId="4" fontId="22" fillId="0" borderId="21" xfId="9" applyNumberFormat="1" applyFont="1" applyFill="1" applyBorder="1"/>
    <xf numFmtId="0" fontId="22" fillId="0" borderId="20" xfId="9" applyFont="1" applyFill="1" applyBorder="1" applyAlignment="1">
      <alignment horizontal="left" vertical="center" indent="1"/>
    </xf>
    <xf numFmtId="0" fontId="22" fillId="0" borderId="2" xfId="9" applyFont="1" applyFill="1" applyBorder="1" applyAlignment="1">
      <alignment vertical="center"/>
    </xf>
    <xf numFmtId="4" fontId="22" fillId="0" borderId="2" xfId="9" applyNumberFormat="1" applyFont="1" applyFill="1" applyBorder="1" applyAlignment="1">
      <alignment horizontal="right" vertical="center"/>
    </xf>
    <xf numFmtId="4" fontId="22" fillId="0" borderId="10" xfId="9" applyNumberFormat="1" applyFont="1" applyFill="1" applyBorder="1"/>
    <xf numFmtId="4" fontId="21" fillId="0" borderId="19" xfId="9" applyNumberFormat="1" applyFont="1" applyFill="1" applyBorder="1" applyAlignment="1">
      <alignment horizontal="right" vertical="center"/>
    </xf>
    <xf numFmtId="4" fontId="22" fillId="0" borderId="0" xfId="9" applyNumberFormat="1" applyFont="1"/>
    <xf numFmtId="0" fontId="5" fillId="14" borderId="3" xfId="8" applyFont="1" applyFill="1" applyBorder="1" applyAlignment="1">
      <alignment horizontal="left" vertical="center"/>
    </xf>
    <xf numFmtId="0" fontId="22" fillId="0" borderId="3" xfId="8" applyFont="1" applyBorder="1"/>
    <xf numFmtId="0" fontId="22" fillId="0" borderId="5" xfId="8" applyFont="1" applyBorder="1"/>
    <xf numFmtId="0" fontId="5" fillId="14" borderId="0" xfId="8" applyFont="1" applyFill="1" applyBorder="1" applyAlignment="1">
      <alignment horizontal="left" vertical="center"/>
    </xf>
    <xf numFmtId="0" fontId="21" fillId="0" borderId="6" xfId="8" applyFont="1" applyBorder="1" applyAlignment="1">
      <alignment horizontal="center"/>
    </xf>
    <xf numFmtId="0" fontId="21" fillId="0" borderId="0" xfId="8" applyFont="1" applyBorder="1"/>
    <xf numFmtId="0" fontId="21" fillId="0" borderId="7" xfId="8" applyFont="1" applyBorder="1"/>
    <xf numFmtId="0" fontId="21" fillId="0" borderId="0" xfId="8" applyFont="1"/>
    <xf numFmtId="0" fontId="22" fillId="0" borderId="8" xfId="8" applyFont="1" applyBorder="1"/>
    <xf numFmtId="0" fontId="8" fillId="0" borderId="0" xfId="6" applyFont="1" applyFill="1" applyAlignment="1">
      <alignment horizontal="center"/>
    </xf>
    <xf numFmtId="0" fontId="8" fillId="19" borderId="0" xfId="6" applyFont="1" applyFill="1" applyAlignment="1">
      <alignment horizontal="center"/>
    </xf>
    <xf numFmtId="0" fontId="12" fillId="19" borderId="0" xfId="6" applyFont="1" applyFill="1"/>
    <xf numFmtId="0" fontId="12" fillId="10" borderId="0" xfId="6" applyFont="1" applyFill="1" applyAlignment="1">
      <alignment horizontal="center"/>
    </xf>
    <xf numFmtId="0" fontId="12" fillId="19" borderId="0" xfId="6" applyFont="1" applyFill="1" applyAlignment="1">
      <alignment horizontal="center"/>
    </xf>
    <xf numFmtId="4" fontId="8" fillId="19" borderId="0" xfId="6" applyNumberFormat="1" applyFont="1" applyFill="1"/>
    <xf numFmtId="9" fontId="8" fillId="0" borderId="0" xfId="3" applyFont="1"/>
    <xf numFmtId="4" fontId="12" fillId="19" borderId="0" xfId="6" applyNumberFormat="1" applyFont="1" applyFill="1"/>
    <xf numFmtId="0" fontId="12" fillId="20" borderId="0" xfId="6" applyFont="1" applyFill="1" applyAlignment="1">
      <alignment horizontal="center"/>
    </xf>
    <xf numFmtId="4" fontId="12" fillId="20" borderId="0" xfId="6" applyNumberFormat="1" applyFont="1" applyFill="1"/>
    <xf numFmtId="0" fontId="8" fillId="20" borderId="0" xfId="6" applyFont="1" applyFill="1" applyAlignment="1">
      <alignment horizontal="center"/>
    </xf>
    <xf numFmtId="4" fontId="8" fillId="20" borderId="0" xfId="6" applyNumberFormat="1" applyFont="1" applyFill="1"/>
    <xf numFmtId="0" fontId="12" fillId="21" borderId="0" xfId="6" applyFont="1" applyFill="1" applyAlignment="1">
      <alignment horizontal="center"/>
    </xf>
    <xf numFmtId="4" fontId="14" fillId="0" borderId="0" xfId="6" applyNumberFormat="1" applyFont="1"/>
    <xf numFmtId="0" fontId="12" fillId="0" borderId="0" xfId="8" applyFont="1" applyAlignment="1">
      <alignment wrapText="1"/>
    </xf>
    <xf numFmtId="0" fontId="12" fillId="20" borderId="0" xfId="8" applyFont="1" applyFill="1" applyAlignment="1">
      <alignment horizontal="center"/>
    </xf>
    <xf numFmtId="4" fontId="8" fillId="20" borderId="0" xfId="8" applyNumberFormat="1" applyFont="1" applyFill="1"/>
    <xf numFmtId="0" fontId="12" fillId="0" borderId="0" xfId="8" applyFont="1" applyFill="1" applyAlignment="1">
      <alignment horizontal="center"/>
    </xf>
    <xf numFmtId="4" fontId="12" fillId="20" borderId="0" xfId="8" applyNumberFormat="1" applyFont="1" applyFill="1"/>
    <xf numFmtId="43" fontId="12" fillId="0" borderId="0" xfId="1" applyFont="1"/>
    <xf numFmtId="43" fontId="8" fillId="0" borderId="19" xfId="1" applyFont="1" applyFill="1" applyBorder="1" applyAlignment="1">
      <alignment horizontal="right" vertical="center"/>
    </xf>
    <xf numFmtId="43" fontId="4" fillId="0" borderId="0" xfId="1" applyFont="1" applyFill="1"/>
    <xf numFmtId="43" fontId="4" fillId="0" borderId="0" xfId="1" applyFont="1"/>
    <xf numFmtId="43" fontId="4" fillId="0" borderId="0" xfId="9" applyNumberFormat="1" applyFont="1" applyFill="1"/>
    <xf numFmtId="43" fontId="8" fillId="0" borderId="0" xfId="1" applyFont="1" applyFill="1"/>
    <xf numFmtId="0" fontId="21" fillId="14" borderId="0" xfId="6" applyFont="1" applyFill="1" applyAlignment="1">
      <alignment horizontal="right" vertical="center"/>
    </xf>
    <xf numFmtId="0" fontId="5" fillId="14" borderId="0" xfId="6" applyFont="1" applyFill="1" applyAlignment="1">
      <alignment horizontal="left" vertical="center"/>
    </xf>
    <xf numFmtId="0" fontId="23" fillId="15" borderId="0" xfId="6" applyFont="1" applyFill="1" applyAlignment="1">
      <alignment horizontal="center" vertical="center"/>
    </xf>
    <xf numFmtId="0" fontId="23" fillId="15" borderId="0" xfId="6" applyFont="1" applyFill="1"/>
    <xf numFmtId="0" fontId="24" fillId="16" borderId="0" xfId="6" applyFont="1" applyFill="1"/>
    <xf numFmtId="0" fontId="22" fillId="0" borderId="0" xfId="6" applyFont="1" applyAlignment="1">
      <alignment horizontal="center"/>
    </xf>
    <xf numFmtId="4" fontId="22" fillId="0" borderId="0" xfId="6" applyNumberFormat="1" applyFont="1"/>
    <xf numFmtId="0" fontId="9" fillId="0" borderId="0" xfId="6" applyFont="1" applyFill="1"/>
    <xf numFmtId="9" fontId="12" fillId="0" borderId="0" xfId="6" applyNumberFormat="1" applyFont="1" applyAlignment="1">
      <alignment horizontal="center"/>
    </xf>
    <xf numFmtId="4" fontId="25" fillId="0" borderId="0" xfId="6" applyNumberFormat="1" applyFont="1"/>
    <xf numFmtId="0" fontId="22" fillId="0" borderId="0" xfId="6" applyFont="1" applyAlignment="1">
      <alignment horizontal="left" vertical="center"/>
    </xf>
    <xf numFmtId="4" fontId="22" fillId="0" borderId="0" xfId="6" applyNumberFormat="1" applyFont="1" applyAlignment="1">
      <alignment horizontal="right" vertical="center"/>
    </xf>
    <xf numFmtId="0" fontId="22" fillId="0" borderId="0" xfId="6" applyFont="1" applyAlignment="1">
      <alignment wrapText="1"/>
    </xf>
    <xf numFmtId="9" fontId="22" fillId="0" borderId="0" xfId="6" applyNumberFormat="1" applyFont="1"/>
    <xf numFmtId="0" fontId="21" fillId="14" borderId="0" xfId="8" applyFont="1" applyFill="1" applyAlignment="1">
      <alignment horizontal="right" vertical="center"/>
    </xf>
    <xf numFmtId="0" fontId="5" fillId="14" borderId="0" xfId="8" applyFont="1" applyFill="1" applyAlignment="1">
      <alignment horizontal="left" vertical="center"/>
    </xf>
    <xf numFmtId="0" fontId="23" fillId="15" borderId="0" xfId="8" applyFont="1" applyFill="1" applyAlignment="1">
      <alignment horizontal="center" vertical="center"/>
    </xf>
    <xf numFmtId="0" fontId="23" fillId="15" borderId="0" xfId="8" applyFont="1" applyFill="1"/>
    <xf numFmtId="0" fontId="24" fillId="16" borderId="0" xfId="8" applyFont="1" applyFill="1"/>
    <xf numFmtId="0" fontId="22" fillId="0" borderId="0" xfId="8" applyFont="1" applyAlignment="1">
      <alignment horizontal="center"/>
    </xf>
    <xf numFmtId="4" fontId="22" fillId="0" borderId="0" xfId="8" applyNumberFormat="1" applyFont="1"/>
    <xf numFmtId="4" fontId="26" fillId="0" borderId="0" xfId="8" applyNumberFormat="1" applyFont="1"/>
    <xf numFmtId="4" fontId="21" fillId="0" borderId="2" xfId="9" applyNumberFormat="1" applyFont="1" applyFill="1" applyBorder="1" applyAlignment="1">
      <alignment horizontal="right"/>
    </xf>
    <xf numFmtId="4" fontId="22" fillId="0" borderId="4" xfId="9" applyNumberFormat="1" applyFont="1" applyFill="1" applyBorder="1" applyAlignment="1">
      <alignment horizontal="right" vertical="center"/>
    </xf>
    <xf numFmtId="4" fontId="22" fillId="0" borderId="6" xfId="9" applyNumberFormat="1" applyFont="1" applyFill="1" applyBorder="1" applyAlignment="1">
      <alignment horizontal="right" vertical="center"/>
    </xf>
    <xf numFmtId="4" fontId="22" fillId="0" borderId="9" xfId="9" applyNumberFormat="1" applyFont="1" applyFill="1" applyBorder="1" applyAlignment="1">
      <alignment horizontal="right" vertical="center"/>
    </xf>
    <xf numFmtId="4" fontId="21" fillId="0" borderId="21" xfId="9" applyNumberFormat="1" applyFont="1" applyFill="1" applyBorder="1" applyAlignment="1">
      <alignment horizontal="right" vertical="center"/>
    </xf>
    <xf numFmtId="0" fontId="22" fillId="0" borderId="2" xfId="9" applyFont="1" applyBorder="1"/>
    <xf numFmtId="4" fontId="21" fillId="0" borderId="2" xfId="9" applyNumberFormat="1" applyFont="1" applyFill="1" applyBorder="1"/>
    <xf numFmtId="4" fontId="22" fillId="0" borderId="4" xfId="9" applyNumberFormat="1" applyFont="1" applyFill="1" applyBorder="1"/>
    <xf numFmtId="4" fontId="22" fillId="0" borderId="6" xfId="9" applyNumberFormat="1" applyFont="1" applyFill="1" applyBorder="1"/>
    <xf numFmtId="43" fontId="22" fillId="0" borderId="0" xfId="1" applyFont="1"/>
    <xf numFmtId="4" fontId="22" fillId="0" borderId="9" xfId="9" applyNumberFormat="1" applyFont="1" applyFill="1" applyBorder="1"/>
    <xf numFmtId="0" fontId="21" fillId="0" borderId="0" xfId="8" applyFont="1" applyAlignment="1">
      <alignment horizontal="center"/>
    </xf>
    <xf numFmtId="0" fontId="12" fillId="0" borderId="0" xfId="0" applyFont="1" applyAlignment="1">
      <alignment vertical="center" wrapText="1"/>
    </xf>
    <xf numFmtId="9" fontId="12" fillId="0" borderId="0" xfId="3" applyFont="1" applyAlignment="1">
      <alignment wrapText="1"/>
    </xf>
    <xf numFmtId="0" fontId="14" fillId="0" borderId="0" xfId="0" applyFont="1"/>
    <xf numFmtId="4" fontId="14" fillId="0" borderId="0" xfId="0" applyNumberFormat="1" applyFont="1"/>
    <xf numFmtId="43" fontId="4" fillId="0" borderId="0" xfId="5" applyFont="1"/>
    <xf numFmtId="4" fontId="4" fillId="0" borderId="0" xfId="5" applyNumberFormat="1" applyFont="1"/>
    <xf numFmtId="0" fontId="27" fillId="0" borderId="0" xfId="0" applyFont="1"/>
    <xf numFmtId="0" fontId="5" fillId="22" borderId="19" xfId="12" applyFont="1" applyFill="1" applyBorder="1" applyAlignment="1">
      <alignment horizontal="left" vertical="top"/>
    </xf>
    <xf numFmtId="0" fontId="5" fillId="22" borderId="19" xfId="12" applyFont="1" applyFill="1" applyBorder="1" applyAlignment="1">
      <alignment horizontal="left" vertical="top" wrapText="1"/>
    </xf>
    <xf numFmtId="0" fontId="5" fillId="22" borderId="19" xfId="12" applyFont="1" applyFill="1" applyBorder="1" applyAlignment="1">
      <alignment horizontal="center" vertical="top" wrapText="1"/>
    </xf>
    <xf numFmtId="0" fontId="14" fillId="0" borderId="0" xfId="0" applyFont="1" applyAlignment="1">
      <alignment horizontal="center"/>
    </xf>
    <xf numFmtId="4" fontId="14" fillId="0" borderId="0" xfId="0" applyNumberFormat="1" applyFont="1" applyAlignment="1">
      <alignment horizontal="center"/>
    </xf>
    <xf numFmtId="0" fontId="14" fillId="22" borderId="19" xfId="4" applyFont="1" applyFill="1" applyBorder="1" applyAlignment="1">
      <alignment horizontal="center" vertical="center" wrapText="1"/>
    </xf>
    <xf numFmtId="0" fontId="14" fillId="22" borderId="19" xfId="0" applyFont="1" applyFill="1" applyBorder="1" applyAlignment="1">
      <alignment horizontal="center" vertical="center"/>
    </xf>
    <xf numFmtId="4" fontId="14" fillId="22" borderId="19" xfId="5" applyNumberFormat="1" applyFont="1" applyFill="1" applyBorder="1" applyAlignment="1">
      <alignment horizontal="center" vertical="center" wrapText="1"/>
    </xf>
    <xf numFmtId="0" fontId="14" fillId="22" borderId="19" xfId="0" applyFont="1" applyFill="1" applyBorder="1" applyAlignment="1">
      <alignment horizontal="center" vertical="center" wrapText="1"/>
    </xf>
    <xf numFmtId="0" fontId="4" fillId="0" borderId="0" xfId="0" applyFont="1" applyFill="1"/>
    <xf numFmtId="49" fontId="4" fillId="0" borderId="19" xfId="0" applyNumberFormat="1" applyFont="1" applyFill="1" applyBorder="1" applyAlignment="1">
      <alignment wrapText="1"/>
    </xf>
    <xf numFmtId="4" fontId="4" fillId="0" borderId="19" xfId="0" applyNumberFormat="1" applyFont="1" applyFill="1" applyBorder="1" applyAlignment="1">
      <alignment wrapText="1"/>
    </xf>
    <xf numFmtId="0" fontId="4" fillId="0" borderId="19" xfId="0" applyFont="1" applyFill="1" applyBorder="1" applyAlignment="1"/>
    <xf numFmtId="0" fontId="14" fillId="0" borderId="19" xfId="0" applyFont="1" applyFill="1" applyBorder="1" applyAlignment="1">
      <alignment wrapText="1"/>
    </xf>
    <xf numFmtId="4" fontId="14" fillId="0" borderId="19" xfId="0" applyNumberFormat="1" applyFont="1" applyFill="1" applyBorder="1" applyAlignment="1">
      <alignment wrapText="1"/>
    </xf>
    <xf numFmtId="0" fontId="14" fillId="23" borderId="19" xfId="0" applyFont="1" applyFill="1" applyBorder="1" applyAlignment="1">
      <alignment horizontal="left" wrapText="1"/>
    </xf>
    <xf numFmtId="4" fontId="14" fillId="23" borderId="19" xfId="0" applyNumberFormat="1" applyFont="1" applyFill="1" applyBorder="1" applyAlignment="1">
      <alignment horizontal="right" wrapText="1"/>
    </xf>
    <xf numFmtId="4" fontId="14" fillId="23" borderId="19" xfId="0" applyNumberFormat="1" applyFont="1" applyFill="1" applyBorder="1" applyAlignment="1">
      <alignment wrapText="1"/>
    </xf>
    <xf numFmtId="0" fontId="4" fillId="0" borderId="0" xfId="0" applyFont="1" applyFill="1" applyAlignment="1"/>
    <xf numFmtId="4" fontId="4" fillId="0" borderId="0" xfId="0" applyNumberFormat="1" applyFont="1" applyFill="1" applyAlignment="1"/>
    <xf numFmtId="4" fontId="5" fillId="0" borderId="0" xfId="12" applyNumberFormat="1" applyFont="1" applyFill="1" applyBorder="1" applyAlignment="1">
      <alignment horizontal="left" vertical="top" wrapText="1"/>
    </xf>
    <xf numFmtId="0" fontId="4" fillId="0" borderId="0" xfId="5" applyNumberFormat="1" applyFont="1" applyFill="1"/>
    <xf numFmtId="4" fontId="14" fillId="0" borderId="0" xfId="0" applyNumberFormat="1" applyFont="1" applyFill="1" applyBorder="1" applyAlignment="1">
      <alignment horizontal="center" vertical="center" wrapText="1"/>
    </xf>
    <xf numFmtId="49" fontId="4" fillId="0" borderId="24" xfId="0" applyNumberFormat="1" applyFont="1" applyFill="1" applyBorder="1" applyAlignment="1">
      <alignment wrapText="1"/>
    </xf>
    <xf numFmtId="49" fontId="4" fillId="0" borderId="25" xfId="0" applyNumberFormat="1" applyFont="1" applyFill="1" applyBorder="1" applyAlignment="1">
      <alignment wrapText="1"/>
    </xf>
    <xf numFmtId="4" fontId="4" fillId="0" borderId="25" xfId="0" applyNumberFormat="1" applyFont="1" applyFill="1" applyBorder="1" applyAlignment="1">
      <alignment wrapText="1"/>
    </xf>
    <xf numFmtId="4" fontId="4" fillId="0" borderId="0" xfId="0" applyNumberFormat="1" applyFont="1" applyFill="1" applyBorder="1" applyAlignment="1">
      <alignment horizontal="right" wrapText="1"/>
    </xf>
    <xf numFmtId="0" fontId="14" fillId="23" borderId="24" xfId="0" applyFont="1" applyFill="1" applyBorder="1" applyAlignment="1">
      <alignment horizontal="left" wrapText="1"/>
    </xf>
    <xf numFmtId="4" fontId="14" fillId="23" borderId="25" xfId="0" applyNumberFormat="1" applyFont="1" applyFill="1" applyBorder="1" applyAlignment="1">
      <alignment horizontal="right" wrapText="1"/>
    </xf>
    <xf numFmtId="4" fontId="14" fillId="23" borderId="26" xfId="0" applyNumberFormat="1" applyFont="1" applyFill="1" applyBorder="1" applyAlignment="1">
      <alignment wrapText="1"/>
    </xf>
    <xf numFmtId="4" fontId="14" fillId="0" borderId="0" xfId="0" applyNumberFormat="1" applyFont="1" applyFill="1" applyBorder="1" applyAlignment="1">
      <alignment horizontal="right" wrapText="1"/>
    </xf>
    <xf numFmtId="0" fontId="4" fillId="0" borderId="0" xfId="0" applyFont="1" applyAlignment="1"/>
    <xf numFmtId="4" fontId="4" fillId="0" borderId="0" xfId="0" applyNumberFormat="1" applyFont="1" applyAlignment="1"/>
    <xf numFmtId="0" fontId="14" fillId="0" borderId="0" xfId="0" applyFont="1" applyFill="1" applyBorder="1" applyAlignment="1">
      <alignment horizontal="center" vertical="center" wrapText="1"/>
    </xf>
    <xf numFmtId="4" fontId="14" fillId="23" borderId="25" xfId="0" applyNumberFormat="1" applyFont="1" applyFill="1" applyBorder="1" applyAlignment="1">
      <alignment wrapText="1"/>
    </xf>
    <xf numFmtId="0" fontId="14" fillId="23" borderId="26" xfId="0" applyFont="1" applyFill="1" applyBorder="1" applyAlignment="1">
      <alignment horizontal="left" wrapText="1"/>
    </xf>
    <xf numFmtId="4" fontId="14" fillId="23" borderId="27" xfId="0" applyNumberFormat="1" applyFont="1" applyFill="1" applyBorder="1" applyAlignment="1">
      <alignment horizontal="right" wrapText="1"/>
    </xf>
    <xf numFmtId="4" fontId="14" fillId="23" borderId="27" xfId="0" applyNumberFormat="1" applyFont="1" applyFill="1" applyBorder="1" applyAlignment="1">
      <alignment wrapText="1"/>
    </xf>
    <xf numFmtId="4" fontId="14" fillId="23" borderId="23" xfId="0" applyNumberFormat="1" applyFont="1" applyFill="1" applyBorder="1" applyAlignment="1">
      <alignment horizontal="right" wrapText="1"/>
    </xf>
    <xf numFmtId="4" fontId="4" fillId="0" borderId="0" xfId="0" applyNumberFormat="1" applyFont="1" applyFill="1"/>
    <xf numFmtId="4" fontId="27" fillId="0" borderId="0" xfId="0" applyNumberFormat="1" applyFont="1"/>
    <xf numFmtId="0" fontId="5" fillId="22" borderId="19" xfId="12" applyFont="1" applyFill="1" applyBorder="1" applyAlignment="1">
      <alignment horizontal="left" vertical="center"/>
    </xf>
    <xf numFmtId="4" fontId="14" fillId="0" borderId="0" xfId="5" applyNumberFormat="1" applyFont="1" applyAlignment="1">
      <alignment vertical="center"/>
    </xf>
    <xf numFmtId="4" fontId="5" fillId="22" borderId="19" xfId="5" applyNumberFormat="1" applyFont="1" applyFill="1" applyBorder="1" applyAlignment="1">
      <alignment horizontal="center" vertical="center" wrapText="1"/>
    </xf>
    <xf numFmtId="0" fontId="4" fillId="0" borderId="0" xfId="0" applyFont="1" applyAlignment="1">
      <alignment vertical="center"/>
    </xf>
    <xf numFmtId="4" fontId="14" fillId="22" borderId="24" xfId="5" applyNumberFormat="1" applyFont="1" applyFill="1" applyBorder="1" applyAlignment="1">
      <alignment horizontal="center" vertical="center" wrapText="1"/>
    </xf>
    <xf numFmtId="0" fontId="14" fillId="22" borderId="24" xfId="5" applyNumberFormat="1" applyFont="1" applyFill="1" applyBorder="1" applyAlignment="1">
      <alignment horizontal="center" vertical="center" wrapText="1"/>
    </xf>
    <xf numFmtId="49" fontId="14" fillId="22" borderId="24" xfId="5" applyNumberFormat="1" applyFont="1" applyFill="1" applyBorder="1" applyAlignment="1">
      <alignment horizontal="center" vertical="center" wrapText="1"/>
    </xf>
    <xf numFmtId="4" fontId="4" fillId="0" borderId="24" xfId="0" applyNumberFormat="1" applyFont="1" applyFill="1" applyBorder="1" applyAlignment="1">
      <alignment wrapText="1"/>
    </xf>
    <xf numFmtId="0" fontId="4" fillId="0" borderId="0" xfId="4" applyFont="1" applyFill="1" applyAlignment="1">
      <alignment vertical="top"/>
    </xf>
    <xf numFmtId="0" fontId="14" fillId="23" borderId="24" xfId="0" applyFont="1" applyFill="1" applyBorder="1" applyAlignment="1">
      <alignment wrapText="1"/>
    </xf>
    <xf numFmtId="4" fontId="14" fillId="23" borderId="24" xfId="0" applyNumberFormat="1" applyFont="1" applyFill="1" applyBorder="1" applyAlignment="1">
      <alignment wrapText="1"/>
    </xf>
    <xf numFmtId="4" fontId="4" fillId="0" borderId="0" xfId="0" applyNumberFormat="1" applyFont="1" applyAlignment="1">
      <alignment horizontal="left" wrapText="1"/>
    </xf>
    <xf numFmtId="43" fontId="5" fillId="22" borderId="19" xfId="5" applyFont="1" applyFill="1" applyBorder="1" applyAlignment="1">
      <alignment horizontal="center" vertical="top" wrapText="1"/>
    </xf>
    <xf numFmtId="0" fontId="4" fillId="0" borderId="0" xfId="0" applyFont="1" applyAlignment="1">
      <alignment horizontal="left" wrapText="1"/>
    </xf>
    <xf numFmtId="4" fontId="14" fillId="22" borderId="19" xfId="0" applyNumberFormat="1" applyFont="1" applyFill="1" applyBorder="1" applyAlignment="1">
      <alignment horizontal="center" vertical="center"/>
    </xf>
    <xf numFmtId="4" fontId="14" fillId="22" borderId="19" xfId="0" quotePrefix="1" applyNumberFormat="1" applyFont="1" applyFill="1" applyBorder="1" applyAlignment="1">
      <alignment horizontal="center" vertical="center"/>
    </xf>
    <xf numFmtId="49" fontId="4" fillId="0" borderId="28" xfId="0" applyNumberFormat="1" applyFont="1" applyFill="1" applyBorder="1" applyAlignment="1">
      <alignment wrapText="1"/>
    </xf>
    <xf numFmtId="4" fontId="4" fillId="0" borderId="19" xfId="5" applyNumberFormat="1" applyFont="1" applyBorder="1" applyAlignment="1">
      <alignment wrapText="1"/>
    </xf>
    <xf numFmtId="4" fontId="4" fillId="0" borderId="1" xfId="5" applyNumberFormat="1" applyFont="1" applyBorder="1" applyAlignment="1">
      <alignment wrapText="1"/>
    </xf>
    <xf numFmtId="0" fontId="4" fillId="0" borderId="19" xfId="0" applyFont="1" applyBorder="1" applyAlignment="1">
      <alignment wrapText="1"/>
    </xf>
    <xf numFmtId="43" fontId="4" fillId="0" borderId="19" xfId="5" applyFont="1" applyBorder="1" applyAlignment="1">
      <alignment horizontal="center" vertical="center" wrapText="1"/>
    </xf>
    <xf numFmtId="4" fontId="4" fillId="0" borderId="19" xfId="10" applyNumberFormat="1" applyFont="1" applyFill="1" applyBorder="1" applyAlignment="1">
      <alignment wrapText="1"/>
    </xf>
    <xf numFmtId="43" fontId="4" fillId="0" borderId="19" xfId="5" applyFont="1" applyBorder="1" applyAlignment="1">
      <alignment wrapText="1"/>
    </xf>
    <xf numFmtId="4" fontId="4" fillId="0" borderId="19" xfId="0" applyNumberFormat="1" applyFont="1" applyBorder="1" applyAlignment="1">
      <alignment wrapText="1"/>
    </xf>
    <xf numFmtId="0" fontId="14" fillId="23" borderId="19" xfId="0" applyFont="1" applyFill="1" applyBorder="1" applyAlignment="1">
      <alignment wrapText="1"/>
    </xf>
    <xf numFmtId="4" fontId="5" fillId="22" borderId="19" xfId="12" applyNumberFormat="1" applyFont="1" applyFill="1" applyBorder="1" applyAlignment="1">
      <alignment horizontal="left" vertical="top" wrapText="1"/>
    </xf>
    <xf numFmtId="0" fontId="4" fillId="0" borderId="0" xfId="0" applyFont="1" applyBorder="1"/>
    <xf numFmtId="4" fontId="4" fillId="0" borderId="0" xfId="0" applyNumberFormat="1" applyFont="1" applyBorder="1"/>
    <xf numFmtId="0" fontId="9" fillId="0" borderId="6" xfId="4" applyNumberFormat="1" applyFont="1" applyFill="1" applyBorder="1" applyAlignment="1">
      <alignment horizontal="center" vertical="top"/>
    </xf>
    <xf numFmtId="0" fontId="9" fillId="0" borderId="0" xfId="4" applyFont="1" applyBorder="1" applyAlignment="1">
      <alignment vertical="top" wrapText="1"/>
    </xf>
    <xf numFmtId="4" fontId="4" fillId="0" borderId="0" xfId="0" applyNumberFormat="1" applyFont="1" applyAlignment="1">
      <alignment horizontal="left" vertical="center" wrapText="1"/>
    </xf>
    <xf numFmtId="43" fontId="5" fillId="22" borderId="19" xfId="5" applyFont="1" applyFill="1" applyBorder="1" applyAlignment="1">
      <alignment horizontal="center" vertical="center" wrapText="1"/>
    </xf>
    <xf numFmtId="0" fontId="5" fillId="0" borderId="0" xfId="12" applyFont="1" applyFill="1" applyBorder="1" applyAlignment="1">
      <alignment horizontal="left" vertical="top" wrapText="1"/>
    </xf>
    <xf numFmtId="4" fontId="4" fillId="0" borderId="0" xfId="0" applyNumberFormat="1" applyFont="1" applyFill="1" applyAlignment="1">
      <alignment horizontal="left" wrapText="1"/>
    </xf>
    <xf numFmtId="43" fontId="5" fillId="0" borderId="0" xfId="5" applyFont="1" applyFill="1" applyBorder="1" applyAlignment="1">
      <alignment horizontal="center" vertical="top" wrapText="1"/>
    </xf>
    <xf numFmtId="0" fontId="14" fillId="22" borderId="29" xfId="4" applyFont="1" applyFill="1" applyBorder="1" applyAlignment="1">
      <alignment horizontal="center" vertical="center" wrapText="1"/>
    </xf>
    <xf numFmtId="0" fontId="14" fillId="23" borderId="26" xfId="0" applyFont="1" applyFill="1" applyBorder="1" applyAlignment="1">
      <alignment wrapText="1"/>
    </xf>
    <xf numFmtId="0" fontId="4" fillId="23" borderId="19" xfId="0" applyFont="1" applyFill="1" applyBorder="1" applyAlignment="1">
      <alignment wrapText="1"/>
    </xf>
    <xf numFmtId="0" fontId="14" fillId="0" borderId="0" xfId="0" applyFont="1" applyAlignment="1">
      <alignment vertical="center"/>
    </xf>
    <xf numFmtId="4" fontId="14" fillId="0" borderId="0" xfId="0" applyNumberFormat="1" applyFont="1" applyAlignment="1">
      <alignment vertical="center"/>
    </xf>
    <xf numFmtId="0" fontId="27" fillId="0" borderId="0" xfId="0" applyFont="1" applyAlignment="1">
      <alignment vertical="center"/>
    </xf>
    <xf numFmtId="0" fontId="4" fillId="0" borderId="0" xfId="0" applyFont="1" applyAlignment="1">
      <alignment horizontal="center"/>
    </xf>
    <xf numFmtId="4" fontId="4" fillId="0" borderId="0" xfId="0" applyNumberFormat="1" applyFont="1" applyAlignment="1">
      <alignment horizontal="center"/>
    </xf>
    <xf numFmtId="0" fontId="4" fillId="0" borderId="19" xfId="0" applyFont="1" applyFill="1" applyBorder="1" applyAlignment="1">
      <alignment wrapText="1"/>
    </xf>
    <xf numFmtId="0" fontId="4" fillId="0" borderId="24" xfId="0" applyFont="1" applyFill="1" applyBorder="1" applyAlignment="1">
      <alignment wrapText="1"/>
    </xf>
    <xf numFmtId="0" fontId="4" fillId="0" borderId="19" xfId="0" quotePrefix="1" applyFont="1" applyFill="1" applyBorder="1" applyAlignment="1">
      <alignment wrapText="1"/>
    </xf>
    <xf numFmtId="4" fontId="5" fillId="0" borderId="0" xfId="12" applyNumberFormat="1" applyFont="1" applyFill="1" applyBorder="1" applyAlignment="1">
      <alignment horizontal="left" vertical="top"/>
    </xf>
    <xf numFmtId="0" fontId="5" fillId="0" borderId="0" xfId="12" applyFont="1" applyFill="1" applyBorder="1" applyAlignment="1">
      <alignment horizontal="left" vertical="top"/>
    </xf>
    <xf numFmtId="4" fontId="5" fillId="0" borderId="9" xfId="12" applyNumberFormat="1" applyFont="1" applyFill="1" applyBorder="1" applyAlignment="1">
      <alignment horizontal="center" vertical="top" wrapText="1"/>
    </xf>
    <xf numFmtId="0" fontId="5" fillId="0" borderId="2" xfId="12" applyFont="1" applyFill="1" applyBorder="1" applyAlignment="1">
      <alignment horizontal="center" vertical="top" wrapText="1"/>
    </xf>
    <xf numFmtId="4" fontId="14" fillId="22" borderId="24" xfId="4" applyNumberFormat="1" applyFont="1" applyFill="1" applyBorder="1" applyAlignment="1">
      <alignment horizontal="center" vertical="center" wrapText="1"/>
    </xf>
    <xf numFmtId="4" fontId="14" fillId="22" borderId="22" xfId="5" applyNumberFormat="1" applyFont="1" applyFill="1" applyBorder="1" applyAlignment="1">
      <alignment horizontal="center" vertical="center" wrapText="1"/>
    </xf>
    <xf numFmtId="4" fontId="14" fillId="22" borderId="29" xfId="4" applyNumberFormat="1" applyFont="1" applyFill="1" applyBorder="1" applyAlignment="1">
      <alignment horizontal="center" vertical="center" wrapText="1"/>
    </xf>
    <xf numFmtId="0" fontId="14" fillId="0" borderId="0" xfId="0" applyFont="1" applyFill="1" applyBorder="1" applyAlignment="1">
      <alignment horizontal="left" wrapText="1"/>
    </xf>
    <xf numFmtId="9" fontId="4" fillId="0" borderId="19" xfId="0" applyNumberFormat="1" applyFont="1" applyBorder="1" applyAlignment="1">
      <alignment wrapText="1"/>
    </xf>
    <xf numFmtId="0" fontId="14" fillId="0" borderId="0" xfId="0" applyFont="1" applyFill="1" applyBorder="1" applyAlignment="1">
      <alignment horizontal="left" vertical="center" wrapText="1"/>
    </xf>
    <xf numFmtId="4" fontId="14" fillId="0" borderId="0" xfId="0" applyNumberFormat="1" applyFont="1" applyFill="1" applyBorder="1" applyAlignment="1">
      <alignment horizontal="right" vertical="center" wrapText="1"/>
    </xf>
    <xf numFmtId="0" fontId="14" fillId="22" borderId="24" xfId="0" applyFont="1" applyFill="1" applyBorder="1" applyAlignment="1">
      <alignment horizontal="left" vertical="center"/>
    </xf>
    <xf numFmtId="4" fontId="14"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4" fontId="4" fillId="0" borderId="19" xfId="0" applyNumberFormat="1" applyFont="1" applyBorder="1" applyAlignment="1"/>
    <xf numFmtId="0" fontId="4" fillId="0" borderId="19" xfId="0" applyFont="1" applyBorder="1" applyAlignment="1"/>
    <xf numFmtId="0" fontId="5" fillId="24" borderId="19" xfId="12" applyFont="1" applyFill="1" applyBorder="1" applyAlignment="1">
      <alignment horizontal="left" vertical="top"/>
    </xf>
    <xf numFmtId="0" fontId="14" fillId="22" borderId="19" xfId="0" applyFont="1" applyFill="1" applyBorder="1" applyAlignment="1">
      <alignment horizontal="left" vertical="center"/>
    </xf>
    <xf numFmtId="4" fontId="28" fillId="0" borderId="0" xfId="12" applyNumberFormat="1" applyFont="1" applyFill="1" applyBorder="1" applyAlignment="1">
      <alignment horizontal="left" vertical="top"/>
    </xf>
    <xf numFmtId="0" fontId="14" fillId="23" borderId="22" xfId="0" applyFont="1" applyFill="1" applyBorder="1" applyAlignment="1">
      <alignment wrapText="1"/>
    </xf>
    <xf numFmtId="4" fontId="14" fillId="23" borderId="22" xfId="0" applyNumberFormat="1" applyFont="1" applyFill="1" applyBorder="1" applyAlignment="1">
      <alignment wrapText="1"/>
    </xf>
    <xf numFmtId="0" fontId="5" fillId="0" borderId="3" xfId="4" applyFont="1" applyBorder="1" applyAlignment="1">
      <alignment vertical="top"/>
    </xf>
    <xf numFmtId="4" fontId="4" fillId="0" borderId="3" xfId="0" applyNumberFormat="1" applyFont="1" applyBorder="1"/>
    <xf numFmtId="0" fontId="14" fillId="22" borderId="30" xfId="0" applyFont="1" applyFill="1" applyBorder="1" applyAlignment="1">
      <alignment horizontal="left" vertical="center"/>
    </xf>
    <xf numFmtId="0" fontId="14" fillId="22" borderId="31" xfId="0" applyFont="1" applyFill="1" applyBorder="1" applyAlignment="1">
      <alignment horizontal="left" vertical="center"/>
    </xf>
    <xf numFmtId="0" fontId="14" fillId="0" borderId="0" xfId="0" applyFont="1" applyBorder="1"/>
    <xf numFmtId="4" fontId="4" fillId="0" borderId="0" xfId="5" applyNumberFormat="1" applyFont="1" applyBorder="1"/>
    <xf numFmtId="0" fontId="5" fillId="22" borderId="20" xfId="12" applyFont="1" applyFill="1" applyBorder="1" applyAlignment="1">
      <alignment horizontal="left" vertical="center" wrapText="1"/>
    </xf>
    <xf numFmtId="4" fontId="4" fillId="0" borderId="0" xfId="5" applyNumberFormat="1" applyFont="1" applyBorder="1" applyAlignment="1">
      <alignment vertical="center"/>
    </xf>
    <xf numFmtId="0" fontId="5" fillId="22" borderId="19" xfId="12" applyFont="1" applyFill="1" applyBorder="1" applyAlignment="1">
      <alignment horizontal="center" vertical="center" wrapText="1"/>
    </xf>
    <xf numFmtId="0" fontId="14" fillId="0" borderId="32" xfId="0" applyFont="1" applyBorder="1" applyAlignment="1"/>
    <xf numFmtId="4" fontId="14" fillId="0" borderId="32" xfId="0" applyNumberFormat="1" applyFont="1" applyBorder="1" applyAlignment="1"/>
    <xf numFmtId="0" fontId="14" fillId="22" borderId="24" xfId="0" applyFont="1" applyFill="1" applyBorder="1" applyAlignment="1">
      <alignment horizontal="center" vertical="center" wrapText="1"/>
    </xf>
    <xf numFmtId="0" fontId="4" fillId="0" borderId="24" xfId="0" applyFont="1" applyBorder="1" applyAlignment="1">
      <alignment horizontal="center" vertical="justify"/>
    </xf>
    <xf numFmtId="4" fontId="4" fillId="0" borderId="24" xfId="5" applyNumberFormat="1" applyFont="1" applyBorder="1" applyAlignment="1"/>
    <xf numFmtId="0" fontId="4" fillId="0" borderId="24" xfId="0" applyFont="1" applyBorder="1" applyAlignment="1"/>
    <xf numFmtId="0" fontId="4" fillId="0" borderId="29" xfId="0" applyFont="1" applyBorder="1" applyAlignment="1"/>
    <xf numFmtId="10" fontId="14" fillId="23" borderId="19" xfId="0" applyNumberFormat="1" applyFont="1" applyFill="1" applyBorder="1" applyAlignment="1">
      <alignment wrapText="1"/>
    </xf>
    <xf numFmtId="4" fontId="5" fillId="0" borderId="0" xfId="12" applyNumberFormat="1" applyFont="1" applyFill="1" applyBorder="1" applyAlignment="1">
      <alignment horizontal="center" vertical="top" wrapText="1"/>
    </xf>
    <xf numFmtId="4" fontId="5" fillId="22" borderId="19" xfId="12" applyNumberFormat="1" applyFont="1" applyFill="1" applyBorder="1" applyAlignment="1">
      <alignment horizontal="center" vertical="top" wrapText="1"/>
    </xf>
    <xf numFmtId="0" fontId="29" fillId="25" borderId="33" xfId="0" applyNumberFormat="1" applyFont="1" applyFill="1" applyBorder="1" applyAlignment="1" applyProtection="1">
      <alignment horizontal="left" vertical="top" wrapText="1"/>
    </xf>
    <xf numFmtId="165" fontId="29" fillId="25" borderId="33" xfId="0" applyNumberFormat="1" applyFont="1" applyFill="1" applyBorder="1" applyAlignment="1" applyProtection="1">
      <alignment horizontal="right" vertical="top" wrapText="1"/>
    </xf>
    <xf numFmtId="4" fontId="4" fillId="0" borderId="19" xfId="5" applyNumberFormat="1" applyFont="1" applyFill="1" applyBorder="1" applyAlignment="1">
      <alignment wrapText="1"/>
    </xf>
    <xf numFmtId="165" fontId="29" fillId="25" borderId="34" xfId="0" applyNumberFormat="1" applyFont="1" applyFill="1" applyBorder="1" applyAlignment="1" applyProtection="1">
      <alignment horizontal="right" vertical="top" wrapText="1"/>
    </xf>
    <xf numFmtId="43" fontId="29" fillId="25" borderId="33" xfId="0" applyNumberFormat="1" applyFont="1" applyFill="1" applyBorder="1" applyAlignment="1" applyProtection="1">
      <alignment horizontal="right" vertical="top" wrapText="1"/>
    </xf>
    <xf numFmtId="0" fontId="14" fillId="23" borderId="1" xfId="0" applyFont="1" applyFill="1" applyBorder="1" applyAlignment="1">
      <alignment wrapText="1"/>
    </xf>
    <xf numFmtId="4" fontId="14" fillId="23" borderId="24" xfId="5" applyNumberFormat="1" applyFont="1" applyFill="1" applyBorder="1" applyAlignment="1">
      <alignment wrapText="1"/>
    </xf>
    <xf numFmtId="0" fontId="5" fillId="22" borderId="19" xfId="12" applyFont="1" applyFill="1" applyBorder="1" applyAlignment="1">
      <alignment vertical="top"/>
    </xf>
    <xf numFmtId="0" fontId="14" fillId="23" borderId="8" xfId="0" applyFont="1" applyFill="1" applyBorder="1" applyAlignment="1">
      <alignment wrapText="1"/>
    </xf>
    <xf numFmtId="4" fontId="14" fillId="23" borderId="27" xfId="5" applyNumberFormat="1" applyFont="1" applyFill="1" applyBorder="1" applyAlignment="1">
      <alignment wrapText="1"/>
    </xf>
    <xf numFmtId="4" fontId="14" fillId="23" borderId="23" xfId="5" applyNumberFormat="1" applyFont="1" applyFill="1" applyBorder="1" applyAlignment="1">
      <alignment wrapText="1"/>
    </xf>
    <xf numFmtId="49" fontId="4" fillId="0" borderId="23" xfId="0" applyNumberFormat="1" applyFont="1" applyFill="1" applyBorder="1" applyAlignment="1">
      <alignment wrapText="1"/>
    </xf>
    <xf numFmtId="49" fontId="4" fillId="0" borderId="8" xfId="0" applyNumberFormat="1" applyFont="1" applyFill="1" applyBorder="1" applyAlignment="1">
      <alignment wrapText="1"/>
    </xf>
    <xf numFmtId="4" fontId="4" fillId="0" borderId="23" xfId="5" applyNumberFormat="1" applyFont="1" applyFill="1" applyBorder="1" applyAlignment="1">
      <alignment wrapText="1"/>
    </xf>
    <xf numFmtId="49" fontId="4" fillId="0" borderId="1" xfId="0" applyNumberFormat="1" applyFont="1" applyFill="1" applyBorder="1" applyAlignment="1">
      <alignment wrapText="1"/>
    </xf>
    <xf numFmtId="4" fontId="14" fillId="23" borderId="19" xfId="5" applyNumberFormat="1" applyFont="1" applyFill="1" applyBorder="1" applyAlignment="1">
      <alignment wrapText="1"/>
    </xf>
    <xf numFmtId="4" fontId="4" fillId="0" borderId="0" xfId="0" applyNumberFormat="1" applyFont="1" applyFill="1" applyBorder="1"/>
    <xf numFmtId="0" fontId="4" fillId="0" borderId="0" xfId="0" applyFont="1" applyFill="1" applyBorder="1"/>
    <xf numFmtId="0" fontId="5" fillId="0" borderId="0" xfId="12" applyFont="1" applyFill="1" applyBorder="1" applyAlignment="1">
      <alignment horizontal="center" vertical="top" wrapText="1"/>
    </xf>
    <xf numFmtId="0" fontId="14" fillId="23" borderId="25" xfId="0" applyFont="1" applyFill="1" applyBorder="1" applyAlignment="1">
      <alignment wrapText="1"/>
    </xf>
    <xf numFmtId="4" fontId="14" fillId="23" borderId="35" xfId="0" applyNumberFormat="1" applyFont="1" applyFill="1" applyBorder="1" applyAlignment="1">
      <alignment wrapText="1"/>
    </xf>
    <xf numFmtId="15" fontId="4" fillId="0" borderId="0" xfId="0" applyNumberFormat="1" applyFont="1"/>
    <xf numFmtId="4" fontId="9" fillId="0" borderId="0" xfId="0" applyNumberFormat="1" applyFont="1"/>
    <xf numFmtId="0" fontId="5" fillId="0" borderId="13" xfId="12" applyFont="1" applyFill="1" applyBorder="1" applyAlignment="1">
      <alignment horizontal="center" vertical="top" wrapText="1"/>
    </xf>
    <xf numFmtId="0" fontId="5" fillId="0" borderId="3" xfId="12" applyFont="1" applyFill="1" applyBorder="1" applyAlignment="1">
      <alignment horizontal="left" vertical="top" wrapText="1"/>
    </xf>
    <xf numFmtId="15" fontId="4" fillId="0" borderId="0" xfId="0" applyNumberFormat="1" applyFont="1" applyFill="1"/>
    <xf numFmtId="0" fontId="5" fillId="22" borderId="1" xfId="0" applyFont="1" applyFill="1" applyBorder="1" applyAlignment="1">
      <alignment horizontal="center"/>
    </xf>
    <xf numFmtId="0" fontId="4" fillId="0" borderId="0" xfId="0" applyFont="1" applyBorder="1" applyProtection="1">
      <protection locked="0"/>
    </xf>
    <xf numFmtId="0" fontId="4" fillId="0" borderId="0" xfId="0" applyFont="1" applyFill="1" applyBorder="1" applyProtection="1">
      <protection locked="0"/>
    </xf>
    <xf numFmtId="0" fontId="5" fillId="22" borderId="22" xfId="0" applyFont="1" applyFill="1" applyBorder="1" applyAlignment="1">
      <alignment horizontal="center" vertical="center" wrapText="1"/>
    </xf>
    <xf numFmtId="4" fontId="5" fillId="22" borderId="1" xfId="0" applyNumberFormat="1" applyFont="1" applyFill="1" applyBorder="1" applyAlignment="1">
      <alignment horizontal="left" vertical="center" indent="1"/>
    </xf>
    <xf numFmtId="4" fontId="5" fillId="22" borderId="20" xfId="0" applyNumberFormat="1" applyFont="1" applyFill="1" applyBorder="1" applyAlignment="1">
      <alignment horizontal="center" vertical="center" wrapText="1"/>
    </xf>
    <xf numFmtId="4" fontId="5" fillId="22" borderId="19" xfId="0" applyNumberFormat="1" applyFont="1" applyFill="1" applyBorder="1" applyAlignment="1">
      <alignment horizontal="center" vertical="center" wrapText="1"/>
    </xf>
    <xf numFmtId="4" fontId="5" fillId="22" borderId="22" xfId="0" applyNumberFormat="1" applyFont="1" applyFill="1" applyBorder="1" applyAlignment="1">
      <alignment horizontal="center" vertical="center" wrapText="1"/>
    </xf>
    <xf numFmtId="0" fontId="5" fillId="22" borderId="23" xfId="0" applyFont="1" applyFill="1" applyBorder="1" applyAlignment="1">
      <alignment horizontal="center" vertical="center" wrapText="1"/>
    </xf>
    <xf numFmtId="4" fontId="5" fillId="22" borderId="19" xfId="0" applyNumberFormat="1" applyFont="1" applyFill="1" applyBorder="1" applyAlignment="1">
      <alignment horizontal="center" vertical="center"/>
    </xf>
    <xf numFmtId="4" fontId="5" fillId="22" borderId="23" xfId="0" applyNumberFormat="1" applyFont="1" applyFill="1" applyBorder="1" applyAlignment="1">
      <alignment horizontal="center" vertical="center" wrapText="1"/>
    </xf>
    <xf numFmtId="0" fontId="4" fillId="0" borderId="0" xfId="0" applyFont="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22" borderId="19" xfId="0" applyFont="1" applyFill="1" applyBorder="1" applyAlignment="1" applyProtection="1">
      <alignment wrapText="1"/>
      <protection locked="0"/>
    </xf>
    <xf numFmtId="0" fontId="9" fillId="0" borderId="19" xfId="0" applyFont="1" applyBorder="1" applyAlignment="1" applyProtection="1">
      <alignment wrapText="1"/>
      <protection locked="0"/>
    </xf>
    <xf numFmtId="0" fontId="9" fillId="0" borderId="19" xfId="0" applyFont="1" applyBorder="1" applyAlignment="1" applyProtection="1">
      <protection locked="0"/>
    </xf>
    <xf numFmtId="4" fontId="9" fillId="0" borderId="19" xfId="0" applyNumberFormat="1" applyFont="1" applyBorder="1" applyAlignment="1" applyProtection="1">
      <protection locked="0"/>
    </xf>
    <xf numFmtId="4" fontId="9" fillId="0" borderId="19" xfId="0" applyNumberFormat="1" applyFont="1" applyFill="1" applyBorder="1" applyAlignment="1" applyProtection="1">
      <protection locked="0"/>
    </xf>
    <xf numFmtId="4" fontId="9" fillId="0" borderId="19" xfId="0" applyNumberFormat="1" applyFont="1" applyBorder="1" applyAlignment="1" applyProtection="1">
      <alignment wrapText="1"/>
      <protection locked="0"/>
    </xf>
    <xf numFmtId="0" fontId="9" fillId="0" borderId="19" xfId="0" applyFont="1" applyFill="1" applyBorder="1" applyAlignment="1" applyProtection="1">
      <protection locked="0"/>
    </xf>
    <xf numFmtId="15" fontId="9" fillId="0" borderId="19" xfId="0" applyNumberFormat="1" applyFont="1" applyBorder="1" applyAlignment="1" applyProtection="1">
      <protection locked="0"/>
    </xf>
    <xf numFmtId="43" fontId="4" fillId="0" borderId="0" xfId="5" applyFont="1" applyBorder="1" applyProtection="1">
      <protection locked="0"/>
    </xf>
    <xf numFmtId="43" fontId="4" fillId="0" borderId="0" xfId="5" applyFont="1" applyFill="1" applyBorder="1" applyProtection="1">
      <protection locked="0"/>
    </xf>
    <xf numFmtId="0" fontId="30" fillId="23" borderId="19" xfId="0" applyFont="1" applyFill="1" applyBorder="1" applyAlignment="1" applyProtection="1">
      <alignment wrapText="1"/>
      <protection hidden="1"/>
    </xf>
    <xf numFmtId="0" fontId="5" fillId="23" borderId="19" xfId="0" applyFont="1" applyFill="1" applyBorder="1" applyAlignment="1"/>
    <xf numFmtId="4" fontId="5" fillId="23" borderId="19" xfId="0" applyNumberFormat="1" applyFont="1" applyFill="1" applyBorder="1" applyAlignment="1"/>
    <xf numFmtId="0" fontId="5" fillId="23" borderId="19" xfId="0" applyNumberFormat="1" applyFont="1" applyFill="1" applyBorder="1" applyAlignment="1"/>
    <xf numFmtId="43" fontId="5" fillId="23" borderId="19" xfId="0" applyNumberFormat="1" applyFont="1" applyFill="1" applyBorder="1" applyAlignment="1"/>
    <xf numFmtId="15" fontId="5" fillId="23" borderId="19" xfId="0" applyNumberFormat="1" applyFont="1" applyFill="1" applyBorder="1" applyAlignment="1"/>
    <xf numFmtId="0" fontId="14" fillId="0" borderId="0" xfId="0" applyFont="1" applyBorder="1" applyProtection="1">
      <protection locked="0"/>
    </xf>
    <xf numFmtId="0" fontId="5" fillId="0" borderId="0" xfId="0" applyFont="1" applyBorder="1"/>
    <xf numFmtId="4" fontId="5" fillId="0" borderId="0" xfId="0" applyNumberFormat="1" applyFont="1" applyBorder="1"/>
    <xf numFmtId="43" fontId="5" fillId="0" borderId="0" xfId="0" applyNumberFormat="1" applyFont="1" applyBorder="1"/>
    <xf numFmtId="15" fontId="5" fillId="0" borderId="0" xfId="0" applyNumberFormat="1" applyFont="1" applyBorder="1"/>
    <xf numFmtId="0" fontId="5" fillId="0" borderId="0" xfId="0" applyFont="1" applyAlignment="1">
      <alignment horizontal="center"/>
    </xf>
    <xf numFmtId="0" fontId="9" fillId="0" borderId="0" xfId="0" applyFont="1"/>
    <xf numFmtId="15" fontId="9" fillId="0" borderId="0" xfId="0" applyNumberFormat="1" applyFont="1"/>
    <xf numFmtId="0" fontId="14" fillId="0" borderId="0" xfId="0" applyFont="1" applyBorder="1" applyAlignment="1"/>
    <xf numFmtId="4" fontId="4" fillId="0" borderId="0" xfId="5" applyNumberFormat="1" applyFont="1" applyAlignment="1"/>
    <xf numFmtId="4" fontId="14" fillId="22" borderId="24" xfId="0" applyNumberFormat="1" applyFont="1" applyFill="1" applyBorder="1" applyAlignment="1">
      <alignment horizontal="left" vertical="center"/>
    </xf>
    <xf numFmtId="0" fontId="14" fillId="22" borderId="29" xfId="0" applyFont="1" applyFill="1" applyBorder="1" applyAlignment="1">
      <alignment horizontal="center" vertical="center" wrapText="1"/>
    </xf>
    <xf numFmtId="49" fontId="4" fillId="0" borderId="19" xfId="0" applyNumberFormat="1" applyFont="1" applyBorder="1"/>
    <xf numFmtId="4" fontId="4" fillId="0" borderId="1" xfId="5" applyNumberFormat="1" applyFont="1" applyBorder="1"/>
    <xf numFmtId="0" fontId="4" fillId="0" borderId="19" xfId="0" applyFont="1" applyBorder="1" applyAlignment="1">
      <alignment horizontal="center" vertical="justify"/>
    </xf>
    <xf numFmtId="0" fontId="4" fillId="0" borderId="19" xfId="0" applyFont="1" applyBorder="1"/>
    <xf numFmtId="0" fontId="14" fillId="23" borderId="26" xfId="0" applyFont="1" applyFill="1" applyBorder="1" applyAlignment="1">
      <alignment horizontal="left" vertical="center" wrapText="1"/>
    </xf>
    <xf numFmtId="10" fontId="14" fillId="23" borderId="19" xfId="0" applyNumberFormat="1" applyFont="1" applyFill="1" applyBorder="1" applyAlignment="1">
      <alignment horizontal="right" wrapText="1"/>
    </xf>
    <xf numFmtId="10" fontId="4" fillId="0" borderId="0" xfId="5" applyNumberFormat="1" applyFont="1" applyBorder="1"/>
    <xf numFmtId="2" fontId="4" fillId="0" borderId="0" xfId="5" applyNumberFormat="1" applyFont="1" applyBorder="1"/>
    <xf numFmtId="10" fontId="4" fillId="0" borderId="0" xfId="0" applyNumberFormat="1" applyFont="1" applyBorder="1"/>
    <xf numFmtId="2" fontId="5" fillId="22" borderId="19" xfId="5" applyNumberFormat="1" applyFont="1" applyFill="1" applyBorder="1" applyAlignment="1">
      <alignment horizontal="center" vertical="top" wrapText="1"/>
    </xf>
    <xf numFmtId="10" fontId="14" fillId="0" borderId="0" xfId="0" applyNumberFormat="1" applyFont="1"/>
    <xf numFmtId="2" fontId="14" fillId="22" borderId="24" xfId="5" applyNumberFormat="1" applyFont="1" applyFill="1" applyBorder="1" applyAlignment="1">
      <alignment horizontal="center" vertical="center" wrapText="1"/>
    </xf>
    <xf numFmtId="2" fontId="14" fillId="22" borderId="29" xfId="5" applyNumberFormat="1" applyFont="1" applyFill="1" applyBorder="1" applyAlignment="1">
      <alignment horizontal="center" vertical="center" wrapText="1"/>
    </xf>
    <xf numFmtId="10" fontId="4" fillId="0" borderId="25" xfId="11" applyNumberFormat="1" applyFont="1" applyFill="1" applyBorder="1" applyAlignment="1">
      <alignment wrapText="1"/>
    </xf>
    <xf numFmtId="10" fontId="4" fillId="0" borderId="19" xfId="11" applyNumberFormat="1" applyFont="1" applyFill="1" applyBorder="1" applyAlignment="1">
      <alignment wrapText="1"/>
    </xf>
    <xf numFmtId="49" fontId="4" fillId="23" borderId="24" xfId="0" applyNumberFormat="1" applyFont="1" applyFill="1" applyBorder="1" applyAlignment="1">
      <alignment wrapText="1"/>
    </xf>
    <xf numFmtId="4" fontId="4" fillId="23" borderId="24" xfId="0" applyNumberFormat="1" applyFont="1" applyFill="1" applyBorder="1" applyAlignment="1">
      <alignment wrapText="1"/>
    </xf>
    <xf numFmtId="10" fontId="4" fillId="23" borderId="25" xfId="11" applyNumberFormat="1" applyFont="1" applyFill="1" applyBorder="1" applyAlignment="1">
      <alignment wrapText="1"/>
    </xf>
    <xf numFmtId="10" fontId="4" fillId="23" borderId="19" xfId="11" applyNumberFormat="1" applyFont="1" applyFill="1" applyBorder="1" applyAlignment="1">
      <alignment wrapText="1"/>
    </xf>
    <xf numFmtId="4" fontId="31" fillId="0" borderId="0" xfId="5" applyNumberFormat="1" applyFont="1" applyAlignment="1"/>
    <xf numFmtId="10" fontId="4" fillId="0" borderId="0" xfId="5" applyNumberFormat="1" applyFont="1" applyAlignment="1"/>
    <xf numFmtId="2" fontId="4" fillId="0" borderId="0" xfId="5" applyNumberFormat="1" applyFont="1" applyAlignment="1"/>
    <xf numFmtId="0" fontId="16" fillId="0" borderId="0" xfId="0" applyFont="1" applyBorder="1"/>
    <xf numFmtId="4" fontId="14" fillId="22" borderId="24" xfId="0" applyNumberFormat="1" applyFont="1" applyFill="1" applyBorder="1" applyAlignment="1">
      <alignment horizontal="center" vertical="center" wrapText="1"/>
    </xf>
    <xf numFmtId="4" fontId="14" fillId="23" borderId="23" xfId="0" applyNumberFormat="1" applyFont="1" applyFill="1" applyBorder="1" applyAlignment="1">
      <alignment wrapText="1"/>
    </xf>
    <xf numFmtId="0" fontId="4" fillId="0" borderId="24" xfId="0" applyNumberFormat="1" applyFont="1" applyFill="1" applyBorder="1" applyAlignment="1">
      <alignment wrapText="1"/>
    </xf>
    <xf numFmtId="4" fontId="5" fillId="22" borderId="19" xfId="5" applyNumberFormat="1" applyFont="1" applyFill="1" applyBorder="1" applyAlignment="1">
      <alignment horizontal="center" vertical="top" wrapText="1"/>
    </xf>
    <xf numFmtId="4" fontId="4" fillId="0" borderId="0" xfId="5" applyNumberFormat="1" applyFont="1" applyFill="1" applyBorder="1"/>
    <xf numFmtId="4" fontId="5" fillId="0" borderId="32" xfId="5" applyNumberFormat="1" applyFont="1" applyFill="1" applyBorder="1" applyAlignment="1">
      <alignment horizontal="center" vertical="top" wrapText="1"/>
    </xf>
    <xf numFmtId="0" fontId="4" fillId="0" borderId="26" xfId="0" applyNumberFormat="1" applyFont="1" applyFill="1" applyBorder="1" applyAlignment="1">
      <alignment wrapText="1"/>
    </xf>
    <xf numFmtId="4" fontId="4" fillId="0" borderId="26" xfId="0" applyNumberFormat="1" applyFont="1" applyFill="1" applyBorder="1" applyAlignment="1">
      <alignment wrapText="1"/>
    </xf>
    <xf numFmtId="0" fontId="14" fillId="0" borderId="24" xfId="0" applyFont="1" applyFill="1" applyBorder="1" applyAlignment="1">
      <alignment wrapText="1"/>
    </xf>
    <xf numFmtId="0" fontId="14" fillId="0" borderId="24" xfId="0" applyNumberFormat="1" applyFont="1" applyFill="1" applyBorder="1" applyAlignment="1">
      <alignment wrapText="1"/>
    </xf>
    <xf numFmtId="4" fontId="14" fillId="0" borderId="24" xfId="0" applyNumberFormat="1" applyFont="1" applyFill="1" applyBorder="1" applyAlignment="1">
      <alignment wrapText="1"/>
    </xf>
    <xf numFmtId="0" fontId="14" fillId="0" borderId="0" xfId="0" applyFont="1" applyFill="1" applyBorder="1" applyAlignment="1">
      <alignment wrapText="1"/>
    </xf>
    <xf numFmtId="4" fontId="14" fillId="0" borderId="0" xfId="0" applyNumberFormat="1" applyFont="1" applyFill="1" applyBorder="1" applyAlignment="1">
      <alignment wrapText="1"/>
    </xf>
    <xf numFmtId="4" fontId="4" fillId="0" borderId="0" xfId="5" applyNumberFormat="1" applyFont="1" applyBorder="1" applyAlignment="1"/>
    <xf numFmtId="10" fontId="27" fillId="0" borderId="0" xfId="0" applyNumberFormat="1" applyFont="1" applyAlignment="1"/>
    <xf numFmtId="10" fontId="4" fillId="0" borderId="0" xfId="0" applyNumberFormat="1" applyFont="1" applyBorder="1" applyAlignment="1">
      <alignment horizontal="center"/>
    </xf>
    <xf numFmtId="10" fontId="5" fillId="22" borderId="19" xfId="12" applyNumberFormat="1" applyFont="1" applyFill="1" applyBorder="1" applyAlignment="1">
      <alignment horizontal="center" vertical="top"/>
    </xf>
    <xf numFmtId="0" fontId="14" fillId="0" borderId="0" xfId="0" applyFont="1" applyAlignment="1"/>
    <xf numFmtId="4" fontId="14" fillId="0" borderId="0" xfId="0" applyNumberFormat="1" applyFont="1" applyAlignment="1"/>
    <xf numFmtId="10" fontId="14" fillId="0" borderId="0" xfId="0" applyNumberFormat="1" applyFont="1" applyAlignment="1"/>
    <xf numFmtId="0" fontId="12" fillId="0" borderId="24" xfId="0" applyFont="1" applyBorder="1" applyAlignment="1">
      <alignment wrapText="1"/>
    </xf>
    <xf numFmtId="0" fontId="12" fillId="0" borderId="36" xfId="0" applyFont="1" applyBorder="1" applyAlignment="1">
      <alignment wrapText="1"/>
    </xf>
    <xf numFmtId="4" fontId="4" fillId="0" borderId="36" xfId="0" applyNumberFormat="1" applyFont="1" applyFill="1" applyBorder="1" applyAlignment="1">
      <alignment horizontal="right"/>
    </xf>
    <xf numFmtId="10" fontId="4" fillId="0" borderId="24" xfId="0" applyNumberFormat="1" applyFont="1" applyFill="1" applyBorder="1" applyAlignment="1">
      <alignment horizontal="right"/>
    </xf>
    <xf numFmtId="0" fontId="8" fillId="23" borderId="24" xfId="0" applyFont="1" applyFill="1" applyBorder="1" applyAlignment="1">
      <alignment wrapText="1"/>
    </xf>
    <xf numFmtId="4" fontId="14" fillId="23" borderId="36" xfId="0" applyNumberFormat="1" applyFont="1" applyFill="1" applyBorder="1" applyAlignment="1">
      <alignment horizontal="right"/>
    </xf>
    <xf numFmtId="10" fontId="14" fillId="23" borderId="24" xfId="0" applyNumberFormat="1" applyFont="1" applyFill="1" applyBorder="1" applyAlignment="1">
      <alignment horizontal="center"/>
    </xf>
    <xf numFmtId="10" fontId="4" fillId="0" borderId="0" xfId="0" applyNumberFormat="1" applyFont="1" applyAlignment="1"/>
    <xf numFmtId="43" fontId="4" fillId="0" borderId="0" xfId="0" applyNumberFormat="1" applyFont="1"/>
    <xf numFmtId="17" fontId="4" fillId="0" borderId="0" xfId="0" applyNumberFormat="1" applyFont="1"/>
    <xf numFmtId="0" fontId="29" fillId="25" borderId="37" xfId="0" applyNumberFormat="1" applyFont="1" applyFill="1" applyBorder="1" applyAlignment="1" applyProtection="1">
      <alignment horizontal="left" vertical="top" wrapText="1"/>
    </xf>
    <xf numFmtId="43" fontId="29" fillId="25" borderId="19" xfId="0" applyNumberFormat="1" applyFont="1" applyFill="1" applyBorder="1" applyAlignment="1" applyProtection="1">
      <alignment horizontal="left" vertical="top" wrapText="1"/>
    </xf>
    <xf numFmtId="10" fontId="4" fillId="0" borderId="19" xfId="0" applyNumberFormat="1" applyFont="1" applyFill="1" applyBorder="1" applyAlignment="1">
      <alignment horizontal="right"/>
    </xf>
    <xf numFmtId="0" fontId="29" fillId="25" borderId="19" xfId="0" applyNumberFormat="1" applyFont="1" applyFill="1" applyBorder="1" applyAlignment="1" applyProtection="1">
      <alignment horizontal="left" vertical="top" wrapText="1"/>
    </xf>
    <xf numFmtId="0" fontId="12" fillId="0" borderId="38" xfId="0" applyFont="1" applyBorder="1" applyAlignment="1">
      <alignment wrapText="1"/>
    </xf>
    <xf numFmtId="4" fontId="4" fillId="0" borderId="19" xfId="0" applyNumberFormat="1" applyFont="1" applyFill="1" applyBorder="1" applyAlignment="1">
      <alignment horizontal="right"/>
    </xf>
    <xf numFmtId="0" fontId="12" fillId="0" borderId="25" xfId="0" applyFont="1" applyBorder="1" applyAlignment="1">
      <alignment wrapText="1"/>
    </xf>
    <xf numFmtId="4" fontId="14" fillId="23" borderId="39" xfId="0" applyNumberFormat="1" applyFont="1" applyFill="1" applyBorder="1" applyAlignment="1">
      <alignment horizontal="right"/>
    </xf>
    <xf numFmtId="10" fontId="14" fillId="23" borderId="26" xfId="0" applyNumberFormat="1" applyFont="1" applyFill="1" applyBorder="1" applyAlignment="1">
      <alignment horizontal="center"/>
    </xf>
    <xf numFmtId="4" fontId="5" fillId="22" borderId="19" xfId="12" applyNumberFormat="1" applyFont="1" applyFill="1" applyBorder="1" applyAlignment="1">
      <alignment horizontal="center" vertical="top"/>
    </xf>
    <xf numFmtId="0" fontId="14" fillId="22" borderId="22" xfId="0" applyFont="1" applyFill="1" applyBorder="1" applyAlignment="1">
      <alignment horizontal="center" vertical="center"/>
    </xf>
    <xf numFmtId="0" fontId="5" fillId="0" borderId="19" xfId="4" applyNumberFormat="1" applyFont="1" applyFill="1" applyBorder="1" applyAlignment="1">
      <alignment horizontal="center" vertical="top"/>
    </xf>
    <xf numFmtId="0" fontId="5" fillId="0" borderId="19" xfId="4" applyFont="1" applyFill="1" applyBorder="1" applyAlignment="1">
      <alignment vertical="top" wrapText="1"/>
    </xf>
    <xf numFmtId="4" fontId="14" fillId="0" borderId="19" xfId="0" applyNumberFormat="1" applyFont="1" applyFill="1" applyBorder="1" applyAlignment="1">
      <alignment horizontal="right"/>
    </xf>
    <xf numFmtId="4" fontId="14" fillId="0" borderId="12" xfId="0" applyNumberFormat="1" applyFont="1" applyFill="1" applyBorder="1" applyAlignment="1">
      <alignment horizontal="right"/>
    </xf>
    <xf numFmtId="0" fontId="9" fillId="0" borderId="19" xfId="4" applyNumberFormat="1" applyFont="1" applyFill="1" applyBorder="1" applyAlignment="1">
      <alignment horizontal="center" vertical="top"/>
    </xf>
    <xf numFmtId="0" fontId="9" fillId="0" borderId="19" xfId="4" applyFont="1" applyFill="1" applyBorder="1" applyAlignment="1">
      <alignment vertical="top" wrapText="1"/>
    </xf>
    <xf numFmtId="4" fontId="4" fillId="0" borderId="12" xfId="0" applyNumberFormat="1" applyFont="1" applyFill="1" applyBorder="1" applyAlignment="1">
      <alignment horizontal="right"/>
    </xf>
    <xf numFmtId="0" fontId="9" fillId="0" borderId="19" xfId="4" applyFont="1" applyBorder="1" applyAlignment="1">
      <alignment vertical="top" wrapText="1"/>
    </xf>
    <xf numFmtId="0" fontId="5" fillId="0" borderId="19" xfId="4" applyFont="1" applyBorder="1" applyAlignment="1">
      <alignment vertical="top" wrapText="1"/>
    </xf>
    <xf numFmtId="0" fontId="9" fillId="0" borderId="40" xfId="4" applyNumberFormat="1" applyFont="1" applyFill="1" applyBorder="1" applyAlignment="1">
      <alignment horizontal="center" vertical="top"/>
    </xf>
    <xf numFmtId="0" fontId="9" fillId="0" borderId="40" xfId="4" applyFont="1" applyBorder="1" applyAlignment="1">
      <alignment vertical="top" wrapText="1"/>
    </xf>
    <xf numFmtId="4" fontId="4" fillId="0" borderId="40" xfId="0" applyNumberFormat="1" applyFont="1" applyFill="1" applyBorder="1" applyAlignment="1">
      <alignment horizontal="right"/>
    </xf>
    <xf numFmtId="4" fontId="4" fillId="0" borderId="41" xfId="0" applyNumberFormat="1" applyFont="1" applyFill="1" applyBorder="1" applyAlignment="1">
      <alignment horizontal="right"/>
    </xf>
    <xf numFmtId="0" fontId="5" fillId="22" borderId="4" xfId="12" applyFont="1" applyFill="1" applyBorder="1" applyAlignment="1">
      <alignment horizontal="left" vertical="top"/>
    </xf>
    <xf numFmtId="0" fontId="5" fillId="22" borderId="5" xfId="12" applyFont="1" applyFill="1" applyBorder="1" applyAlignment="1">
      <alignment horizontal="left" vertical="top"/>
    </xf>
    <xf numFmtId="0" fontId="5" fillId="22" borderId="20" xfId="12" applyFont="1" applyFill="1" applyBorder="1" applyAlignment="1">
      <alignment horizontal="center" vertical="top"/>
    </xf>
    <xf numFmtId="0" fontId="14" fillId="0" borderId="2" xfId="0" applyFont="1" applyBorder="1"/>
    <xf numFmtId="0" fontId="4" fillId="0" borderId="2" xfId="0" applyFont="1" applyBorder="1"/>
    <xf numFmtId="0" fontId="3" fillId="0" borderId="19" xfId="4" applyFont="1" applyBorder="1" applyAlignment="1" applyProtection="1">
      <alignment horizontal="center" vertical="top"/>
      <protection hidden="1"/>
    </xf>
    <xf numFmtId="0" fontId="8" fillId="0" borderId="19" xfId="0" applyFont="1" applyFill="1" applyBorder="1" applyAlignment="1">
      <alignment vertical="center"/>
    </xf>
    <xf numFmtId="0" fontId="8" fillId="0" borderId="19" xfId="0" applyFont="1" applyFill="1" applyBorder="1" applyAlignment="1">
      <alignment vertical="center" wrapText="1"/>
    </xf>
    <xf numFmtId="0" fontId="4" fillId="0" borderId="19" xfId="0" applyFont="1" applyBorder="1" applyAlignment="1">
      <alignment horizontal="center"/>
    </xf>
    <xf numFmtId="0" fontId="12" fillId="0" borderId="19" xfId="0" applyFont="1" applyFill="1" applyBorder="1" applyAlignment="1">
      <alignment horizontal="left" vertical="center" wrapText="1" indent="1"/>
    </xf>
    <xf numFmtId="4" fontId="12" fillId="0" borderId="19" xfId="0" applyNumberFormat="1" applyFont="1" applyFill="1" applyBorder="1" applyAlignment="1">
      <alignment horizontal="right" vertical="center"/>
    </xf>
    <xf numFmtId="0" fontId="3" fillId="0" borderId="6" xfId="4" applyFont="1" applyBorder="1" applyAlignment="1" applyProtection="1">
      <alignment horizontal="center" vertical="top"/>
      <protection hidden="1"/>
    </xf>
    <xf numFmtId="0" fontId="4" fillId="0" borderId="19" xfId="0" applyFont="1" applyFill="1" applyBorder="1" applyAlignment="1">
      <alignment horizontal="center"/>
    </xf>
    <xf numFmtId="0" fontId="4" fillId="0" borderId="19" xfId="0" quotePrefix="1" applyFont="1" applyFill="1" applyBorder="1" applyAlignment="1">
      <alignment horizontal="center"/>
    </xf>
    <xf numFmtId="0" fontId="12" fillId="0" borderId="19" xfId="0" applyFont="1" applyFill="1" applyBorder="1" applyAlignment="1">
      <alignment horizontal="left" vertical="center" indent="1"/>
    </xf>
    <xf numFmtId="0" fontId="30" fillId="23" borderId="19" xfId="4" applyFont="1" applyFill="1" applyBorder="1" applyAlignment="1" applyProtection="1">
      <alignment horizontal="center" vertical="top"/>
      <protection hidden="1"/>
    </xf>
    <xf numFmtId="0" fontId="8" fillId="23" borderId="19" xfId="0" applyFont="1" applyFill="1" applyBorder="1" applyAlignment="1">
      <alignment vertical="center"/>
    </xf>
    <xf numFmtId="4" fontId="14" fillId="23" borderId="19" xfId="0" applyNumberFormat="1" applyFont="1" applyFill="1" applyBorder="1" applyAlignment="1">
      <alignment horizontal="right"/>
    </xf>
    <xf numFmtId="44" fontId="4" fillId="0" borderId="0" xfId="2" applyFont="1"/>
    <xf numFmtId="0" fontId="5" fillId="22" borderId="19" xfId="12" applyFont="1" applyFill="1" applyBorder="1" applyAlignment="1">
      <alignment horizontal="center" vertical="top"/>
    </xf>
    <xf numFmtId="0" fontId="14" fillId="0" borderId="19" xfId="0" applyFont="1" applyBorder="1"/>
    <xf numFmtId="4" fontId="4" fillId="0" borderId="19" xfId="0" applyNumberFormat="1" applyFont="1" applyBorder="1"/>
    <xf numFmtId="0" fontId="27" fillId="0" borderId="19" xfId="4" applyFont="1" applyBorder="1" applyAlignment="1" applyProtection="1">
      <alignment horizontal="center" vertical="top"/>
      <protection hidden="1"/>
    </xf>
    <xf numFmtId="0" fontId="8" fillId="0" borderId="1" xfId="0" applyFont="1" applyFill="1" applyBorder="1" applyAlignment="1">
      <alignment vertical="center"/>
    </xf>
    <xf numFmtId="4" fontId="14" fillId="0" borderId="19" xfId="0" applyNumberFormat="1" applyFont="1" applyBorder="1"/>
    <xf numFmtId="0" fontId="12" fillId="0" borderId="2" xfId="0" applyFont="1" applyFill="1" applyBorder="1" applyAlignment="1">
      <alignment horizontal="left" vertical="center" wrapText="1" indent="1"/>
    </xf>
    <xf numFmtId="44" fontId="4" fillId="0" borderId="0" xfId="0" applyNumberFormat="1" applyFont="1"/>
    <xf numFmtId="0" fontId="12" fillId="0" borderId="1" xfId="0" applyFont="1" applyFill="1" applyBorder="1" applyAlignment="1">
      <alignment horizontal="left" vertical="center" indent="1"/>
    </xf>
    <xf numFmtId="0" fontId="5" fillId="0" borderId="0" xfId="4" applyFont="1" applyFill="1" applyBorder="1"/>
    <xf numFmtId="0" fontId="9" fillId="0" borderId="0" xfId="4" applyFont="1" applyFill="1" applyBorder="1"/>
    <xf numFmtId="0" fontId="9" fillId="0" borderId="0" xfId="4" applyFont="1" applyFill="1" applyBorder="1" applyAlignment="1">
      <alignment horizontal="left"/>
    </xf>
    <xf numFmtId="0" fontId="9" fillId="0" borderId="0" xfId="4" applyFont="1" applyFill="1" applyBorder="1" applyAlignment="1">
      <alignment horizontal="left" wrapText="1"/>
    </xf>
    <xf numFmtId="0" fontId="5" fillId="0" borderId="0" xfId="4" applyFont="1" applyFill="1" applyBorder="1" applyAlignment="1">
      <alignment horizontal="left" wrapText="1"/>
    </xf>
    <xf numFmtId="0" fontId="9" fillId="0" borderId="0" xfId="4" applyFont="1" applyFill="1" applyBorder="1" applyAlignment="1">
      <alignment horizontal="left" vertical="top" wrapText="1"/>
    </xf>
    <xf numFmtId="0" fontId="9" fillId="0" borderId="0" xfId="4" applyFont="1" applyFill="1" applyBorder="1" applyAlignment="1">
      <alignment horizontal="left" vertical="top"/>
    </xf>
    <xf numFmtId="0" fontId="9" fillId="0" borderId="0" xfId="4" applyFont="1" applyFill="1" applyBorder="1" applyAlignment="1">
      <alignment wrapText="1"/>
    </xf>
    <xf numFmtId="0" fontId="9" fillId="0" borderId="0" xfId="4" applyFont="1" applyFill="1"/>
    <xf numFmtId="0" fontId="14" fillId="0" borderId="29" xfId="4" applyFont="1" applyFill="1" applyBorder="1" applyAlignment="1">
      <alignment horizontal="center" vertical="center" wrapText="1"/>
    </xf>
    <xf numFmtId="0" fontId="14" fillId="0" borderId="42" xfId="4" applyFont="1" applyFill="1" applyBorder="1" applyAlignment="1">
      <alignment horizontal="center" vertical="center" wrapText="1"/>
    </xf>
    <xf numFmtId="0" fontId="14" fillId="0" borderId="19" xfId="4" applyFont="1" applyFill="1" applyBorder="1" applyAlignment="1">
      <alignment horizontal="center" vertical="center" wrapText="1"/>
    </xf>
    <xf numFmtId="43" fontId="14" fillId="0" borderId="43" xfId="1" applyFont="1" applyFill="1" applyBorder="1" applyAlignment="1">
      <alignment horizontal="center" vertical="center" wrapText="1"/>
    </xf>
    <xf numFmtId="43" fontId="14" fillId="0" borderId="24" xfId="1" applyFont="1" applyFill="1" applyBorder="1" applyAlignment="1">
      <alignment vertical="center" wrapText="1"/>
    </xf>
    <xf numFmtId="43" fontId="14" fillId="0" borderId="24" xfId="1" applyFont="1" applyFill="1" applyBorder="1" applyAlignment="1">
      <alignment horizontal="center" vertical="center" wrapText="1"/>
    </xf>
    <xf numFmtId="43" fontId="14" fillId="0" borderId="44" xfId="1" applyFont="1" applyFill="1" applyBorder="1" applyAlignment="1">
      <alignment horizontal="center" vertical="center" wrapText="1"/>
    </xf>
    <xf numFmtId="0" fontId="4" fillId="0" borderId="24" xfId="13" applyFont="1" applyFill="1" applyBorder="1"/>
    <xf numFmtId="0" fontId="4" fillId="0" borderId="25" xfId="13" applyFont="1" applyFill="1" applyBorder="1"/>
    <xf numFmtId="0" fontId="14" fillId="0" borderId="43" xfId="4" applyFont="1" applyFill="1" applyBorder="1" applyAlignment="1">
      <alignment horizontal="center" vertical="center" wrapText="1"/>
    </xf>
    <xf numFmtId="0" fontId="14" fillId="0" borderId="27" xfId="4" applyFont="1" applyFill="1" applyBorder="1" applyAlignment="1">
      <alignment horizontal="left" vertical="center" wrapText="1"/>
    </xf>
    <xf numFmtId="4" fontId="14" fillId="0" borderId="19" xfId="4" applyNumberFormat="1" applyFont="1" applyFill="1" applyBorder="1" applyAlignment="1">
      <alignment horizontal="right" wrapText="1"/>
    </xf>
    <xf numFmtId="43" fontId="14" fillId="0" borderId="19" xfId="1" applyFont="1" applyFill="1" applyBorder="1" applyAlignment="1">
      <alignment vertical="center" wrapText="1"/>
    </xf>
    <xf numFmtId="43" fontId="14" fillId="0" borderId="19" xfId="1" applyFont="1" applyFill="1" applyBorder="1" applyAlignment="1">
      <alignment horizontal="center" vertical="center" wrapText="1"/>
    </xf>
    <xf numFmtId="0" fontId="14" fillId="0" borderId="0" xfId="4" applyFont="1" applyFill="1" applyBorder="1" applyAlignment="1">
      <alignment horizontal="left" vertical="center" wrapText="1"/>
    </xf>
    <xf numFmtId="4" fontId="14" fillId="0" borderId="0" xfId="4" applyNumberFormat="1" applyFont="1" applyFill="1" applyBorder="1" applyAlignment="1">
      <alignment horizontal="right" wrapText="1"/>
    </xf>
    <xf numFmtId="4" fontId="9" fillId="0" borderId="0" xfId="4" applyNumberFormat="1" applyFont="1" applyFill="1" applyBorder="1" applyAlignment="1" applyProtection="1">
      <alignment vertical="top" wrapText="1"/>
      <protection locked="0"/>
    </xf>
    <xf numFmtId="9" fontId="12" fillId="0" borderId="0" xfId="8" applyNumberFormat="1" applyFont="1"/>
    <xf numFmtId="43" fontId="12" fillId="0" borderId="0" xfId="1" applyFont="1" applyAlignment="1">
      <alignment vertical="center"/>
    </xf>
    <xf numFmtId="4" fontId="12" fillId="0" borderId="0" xfId="6" applyNumberFormat="1" applyFont="1" applyAlignment="1">
      <alignment vertical="center"/>
    </xf>
    <xf numFmtId="0" fontId="8" fillId="26" borderId="0" xfId="6" applyFont="1" applyFill="1" applyAlignment="1">
      <alignment horizontal="center"/>
    </xf>
    <xf numFmtId="0" fontId="8" fillId="26" borderId="0" xfId="6" applyFont="1" applyFill="1"/>
    <xf numFmtId="4" fontId="8" fillId="26" borderId="0" xfId="6" applyNumberFormat="1" applyFont="1" applyFill="1"/>
    <xf numFmtId="0" fontId="8" fillId="27" borderId="0" xfId="6" applyFont="1" applyFill="1" applyAlignment="1">
      <alignment horizontal="center"/>
    </xf>
    <xf numFmtId="0" fontId="8" fillId="27" borderId="0" xfId="6" applyFont="1" applyFill="1"/>
    <xf numFmtId="4" fontId="8" fillId="27" borderId="0" xfId="6" applyNumberFormat="1" applyFont="1" applyFill="1"/>
    <xf numFmtId="0" fontId="12" fillId="27" borderId="0" xfId="6" applyFont="1" applyFill="1" applyAlignment="1">
      <alignment horizontal="center"/>
    </xf>
    <xf numFmtId="0" fontId="12" fillId="27" borderId="0" xfId="6" applyFont="1" applyFill="1"/>
    <xf numFmtId="4" fontId="12" fillId="27" borderId="0" xfId="6" applyNumberFormat="1" applyFont="1" applyFill="1"/>
    <xf numFmtId="43" fontId="12" fillId="0" borderId="0" xfId="6" applyNumberFormat="1" applyFont="1" applyFill="1"/>
    <xf numFmtId="9" fontId="8" fillId="27" borderId="0" xfId="3" applyFont="1" applyFill="1"/>
    <xf numFmtId="43" fontId="35" fillId="0" borderId="0" xfId="1" applyFont="1" applyFill="1"/>
    <xf numFmtId="0" fontId="16" fillId="0" borderId="0" xfId="6" applyFont="1" applyFill="1"/>
    <xf numFmtId="9" fontId="12" fillId="0" borderId="0" xfId="3" applyFont="1" applyFill="1"/>
    <xf numFmtId="43" fontId="16" fillId="0" borderId="0" xfId="1" applyFont="1" applyFill="1"/>
    <xf numFmtId="2" fontId="16" fillId="0" borderId="0" xfId="6" applyNumberFormat="1" applyFont="1" applyFill="1"/>
    <xf numFmtId="9" fontId="12" fillId="27" borderId="0" xfId="3" applyFont="1" applyFill="1"/>
    <xf numFmtId="0" fontId="12" fillId="27" borderId="0" xfId="6" applyFont="1" applyFill="1" applyAlignment="1">
      <alignment wrapText="1"/>
    </xf>
    <xf numFmtId="0" fontId="12" fillId="0" borderId="0" xfId="6" quotePrefix="1" applyFont="1" applyFill="1" applyAlignment="1">
      <alignment horizontal="center"/>
    </xf>
    <xf numFmtId="9" fontId="8" fillId="27" borderId="0" xfId="6" applyNumberFormat="1" applyFont="1" applyFill="1"/>
    <xf numFmtId="0" fontId="8" fillId="27" borderId="0" xfId="8" applyFont="1" applyFill="1" applyAlignment="1">
      <alignment horizontal="center"/>
    </xf>
    <xf numFmtId="0" fontId="8" fillId="27" borderId="0" xfId="8" applyFont="1" applyFill="1"/>
    <xf numFmtId="4" fontId="8" fillId="27" borderId="0" xfId="8" applyNumberFormat="1" applyFont="1" applyFill="1"/>
    <xf numFmtId="0" fontId="8" fillId="27" borderId="0" xfId="8" applyFont="1" applyFill="1" applyAlignment="1">
      <alignment wrapText="1"/>
    </xf>
    <xf numFmtId="0" fontId="12" fillId="0" borderId="0" xfId="8" applyFont="1" applyFill="1" applyAlignment="1">
      <alignment wrapText="1"/>
    </xf>
    <xf numFmtId="0" fontId="12" fillId="27" borderId="0" xfId="8" applyFont="1" applyFill="1" applyAlignment="1">
      <alignment horizontal="center"/>
    </xf>
    <xf numFmtId="0" fontId="12" fillId="27" borderId="0" xfId="8" applyFont="1" applyFill="1"/>
    <xf numFmtId="4" fontId="12" fillId="27" borderId="0" xfId="8" applyNumberFormat="1" applyFont="1" applyFill="1"/>
    <xf numFmtId="0" fontId="8" fillId="28" borderId="0" xfId="8" applyFont="1" applyFill="1" applyAlignment="1">
      <alignment horizontal="center"/>
    </xf>
    <xf numFmtId="0" fontId="8" fillId="28" borderId="0" xfId="8" applyFont="1" applyFill="1"/>
    <xf numFmtId="166" fontId="12" fillId="0" borderId="0" xfId="6" applyNumberFormat="1" applyFont="1"/>
    <xf numFmtId="167" fontId="12" fillId="0" borderId="0" xfId="6" applyNumberFormat="1" applyFont="1"/>
    <xf numFmtId="0" fontId="9" fillId="0" borderId="0" xfId="4" applyFont="1" applyFill="1" applyBorder="1" applyProtection="1">
      <protection locked="0"/>
    </xf>
    <xf numFmtId="0" fontId="9" fillId="0" borderId="0" xfId="4" applyFont="1" applyBorder="1" applyAlignment="1" applyProtection="1">
      <alignment horizontal="center" vertical="top" wrapText="1"/>
      <protection locked="0"/>
    </xf>
    <xf numFmtId="0" fontId="9" fillId="0" borderId="0" xfId="4" applyFont="1" applyFill="1" applyBorder="1" applyAlignment="1" applyProtection="1">
      <alignment vertical="top" wrapText="1"/>
      <protection locked="0"/>
    </xf>
    <xf numFmtId="43" fontId="4" fillId="0" borderId="0" xfId="9" applyNumberFormat="1" applyFont="1"/>
    <xf numFmtId="0" fontId="4" fillId="0" borderId="0" xfId="9" applyFont="1" applyAlignment="1">
      <alignment horizontal="center"/>
    </xf>
    <xf numFmtId="4" fontId="14" fillId="0" borderId="6" xfId="9" applyNumberFormat="1" applyFont="1" applyFill="1" applyBorder="1"/>
    <xf numFmtId="43" fontId="12" fillId="0" borderId="0" xfId="8" applyNumberFormat="1" applyFont="1"/>
    <xf numFmtId="0" fontId="8" fillId="0" borderId="0" xfId="8" applyFont="1" applyFill="1" applyAlignment="1">
      <alignment horizontal="center"/>
    </xf>
    <xf numFmtId="0" fontId="3" fillId="2" borderId="0" xfId="4" applyFont="1" applyFill="1" applyBorder="1" applyAlignment="1" applyProtection="1">
      <alignment horizontal="left" vertical="center" wrapText="1"/>
      <protection locked="0"/>
    </xf>
    <xf numFmtId="0" fontId="3" fillId="2" borderId="7" xfId="4" applyFont="1" applyFill="1" applyBorder="1" applyAlignment="1" applyProtection="1">
      <alignment horizontal="left" vertical="center" wrapText="1"/>
      <protection locked="0"/>
    </xf>
    <xf numFmtId="0" fontId="3" fillId="2" borderId="1" xfId="4" applyFont="1" applyFill="1" applyBorder="1" applyAlignment="1" applyProtection="1">
      <alignment horizontal="center" vertical="center" wrapText="1"/>
      <protection locked="0"/>
    </xf>
    <xf numFmtId="0" fontId="3" fillId="2" borderId="2" xfId="4" applyFont="1" applyFill="1" applyBorder="1" applyAlignment="1" applyProtection="1">
      <alignment horizontal="center" vertical="center" wrapText="1"/>
      <protection locked="0"/>
    </xf>
    <xf numFmtId="0" fontId="3" fillId="2" borderId="3" xfId="4" applyFont="1" applyFill="1" applyBorder="1" applyAlignment="1" applyProtection="1">
      <alignment horizontal="left" vertical="center" wrapText="1"/>
      <protection locked="0"/>
    </xf>
    <xf numFmtId="0" fontId="3" fillId="2" borderId="5" xfId="4" applyFont="1" applyFill="1" applyBorder="1" applyAlignment="1" applyProtection="1">
      <alignment horizontal="left" vertical="center" wrapText="1"/>
      <protection locked="0"/>
    </xf>
    <xf numFmtId="0" fontId="3" fillId="2" borderId="9" xfId="4" applyFont="1" applyFill="1" applyBorder="1" applyAlignment="1" applyProtection="1">
      <alignment horizontal="left" vertical="center" wrapText="1"/>
      <protection locked="0"/>
    </xf>
    <xf numFmtId="0" fontId="3" fillId="2" borderId="10" xfId="4" applyFont="1" applyFill="1" applyBorder="1" applyAlignment="1" applyProtection="1">
      <alignment horizontal="left" vertical="center" wrapText="1"/>
      <protection locked="0"/>
    </xf>
    <xf numFmtId="0" fontId="7" fillId="4" borderId="0" xfId="6" applyFont="1" applyFill="1" applyAlignment="1">
      <alignment horizontal="center" vertical="center"/>
    </xf>
    <xf numFmtId="0" fontId="8" fillId="4" borderId="0" xfId="6" applyFont="1" applyFill="1" applyAlignment="1">
      <alignment horizontal="center" vertical="center"/>
    </xf>
    <xf numFmtId="0" fontId="7" fillId="4" borderId="9" xfId="6" applyFont="1" applyFill="1" applyBorder="1" applyAlignment="1">
      <alignment horizontal="center" vertical="center"/>
    </xf>
    <xf numFmtId="0" fontId="5" fillId="4" borderId="0" xfId="6" applyFont="1" applyFill="1" applyAlignment="1">
      <alignment horizontal="center" vertical="center"/>
    </xf>
    <xf numFmtId="0" fontId="5" fillId="4" borderId="0" xfId="6" applyFont="1" applyFill="1" applyAlignment="1">
      <alignment vertical="center"/>
    </xf>
    <xf numFmtId="0" fontId="8" fillId="4" borderId="0" xfId="8" applyFont="1" applyFill="1" applyAlignment="1">
      <alignment horizontal="center" vertical="center"/>
    </xf>
    <xf numFmtId="0" fontId="14" fillId="9" borderId="0" xfId="9" applyFont="1" applyFill="1" applyBorder="1" applyAlignment="1">
      <alignment horizontal="center" vertical="center"/>
    </xf>
    <xf numFmtId="0" fontId="14" fillId="9" borderId="0" xfId="9" applyFont="1" applyFill="1" applyBorder="1" applyAlignment="1">
      <alignment horizontal="center"/>
    </xf>
    <xf numFmtId="0" fontId="5" fillId="9" borderId="0" xfId="9" applyFont="1" applyFill="1" applyBorder="1" applyAlignment="1" applyProtection="1">
      <alignment horizontal="center" vertical="center" wrapText="1"/>
      <protection locked="0"/>
    </xf>
    <xf numFmtId="0" fontId="5" fillId="0" borderId="0" xfId="9" applyFont="1" applyFill="1" applyBorder="1" applyAlignment="1" applyProtection="1">
      <alignment horizontal="center" vertical="center" wrapText="1"/>
      <protection locked="0"/>
    </xf>
    <xf numFmtId="0" fontId="8" fillId="4" borderId="0" xfId="8" applyFont="1" applyFill="1" applyAlignment="1">
      <alignment vertical="center"/>
    </xf>
    <xf numFmtId="0" fontId="8" fillId="4" borderId="0" xfId="8" applyFont="1" applyFill="1" applyAlignment="1">
      <alignment horizontal="center"/>
    </xf>
    <xf numFmtId="0" fontId="8" fillId="4" borderId="0" xfId="8" applyFont="1" applyFill="1"/>
    <xf numFmtId="0" fontId="12" fillId="0" borderId="0" xfId="6" applyFont="1" applyAlignment="1">
      <alignment horizontal="left" vertical="top" wrapText="1"/>
    </xf>
    <xf numFmtId="0" fontId="5" fillId="14" borderId="4" xfId="6" applyFont="1" applyFill="1" applyBorder="1" applyAlignment="1">
      <alignment horizontal="center" vertical="center"/>
    </xf>
    <xf numFmtId="0" fontId="5" fillId="14" borderId="3" xfId="6" applyFont="1" applyFill="1" applyBorder="1" applyAlignment="1">
      <alignment vertical="center"/>
    </xf>
    <xf numFmtId="0" fontId="5" fillId="14" borderId="6" xfId="6" applyFont="1" applyFill="1" applyBorder="1" applyAlignment="1">
      <alignment horizontal="center" vertical="center"/>
    </xf>
    <xf numFmtId="0" fontId="5" fillId="14" borderId="0" xfId="6" applyFont="1" applyFill="1" applyBorder="1" applyAlignment="1">
      <alignment vertical="center"/>
    </xf>
    <xf numFmtId="0" fontId="21" fillId="14" borderId="4" xfId="6" applyFont="1" applyFill="1" applyBorder="1" applyAlignment="1">
      <alignment horizontal="center" vertical="center"/>
    </xf>
    <xf numFmtId="0" fontId="21" fillId="14" borderId="3" xfId="6" applyFont="1" applyFill="1" applyBorder="1" applyAlignment="1">
      <alignment horizontal="center" vertical="center"/>
    </xf>
    <xf numFmtId="0" fontId="21" fillId="14" borderId="6" xfId="6" applyFont="1" applyFill="1" applyBorder="1" applyAlignment="1">
      <alignment horizontal="center" vertical="center"/>
    </xf>
    <xf numFmtId="0" fontId="21" fillId="14" borderId="0" xfId="6" applyFont="1" applyFill="1" applyBorder="1" applyAlignment="1">
      <alignment horizontal="center" vertical="center"/>
    </xf>
    <xf numFmtId="0" fontId="21" fillId="14" borderId="4" xfId="8" applyFont="1" applyFill="1" applyBorder="1" applyAlignment="1">
      <alignment horizontal="center"/>
    </xf>
    <xf numFmtId="0" fontId="21" fillId="14" borderId="3" xfId="8" applyFont="1" applyFill="1" applyBorder="1" applyAlignment="1">
      <alignment horizontal="center"/>
    </xf>
    <xf numFmtId="0" fontId="21" fillId="14" borderId="6" xfId="8" applyFont="1" applyFill="1" applyBorder="1" applyAlignment="1">
      <alignment horizontal="center"/>
    </xf>
    <xf numFmtId="0" fontId="21" fillId="14" borderId="0" xfId="8" applyFont="1" applyFill="1" applyBorder="1" applyAlignment="1">
      <alignment horizontal="center"/>
    </xf>
    <xf numFmtId="0" fontId="21" fillId="14" borderId="4" xfId="8" applyFont="1" applyFill="1" applyBorder="1" applyAlignment="1">
      <alignment horizontal="center" vertical="center"/>
    </xf>
    <xf numFmtId="0" fontId="21" fillId="14" borderId="3" xfId="8" applyFont="1" applyFill="1" applyBorder="1" applyAlignment="1">
      <alignment horizontal="center" vertical="center"/>
    </xf>
    <xf numFmtId="0" fontId="21" fillId="14" borderId="6" xfId="8" applyFont="1" applyFill="1" applyBorder="1" applyAlignment="1">
      <alignment horizontal="center" vertical="center"/>
    </xf>
    <xf numFmtId="0" fontId="21" fillId="14" borderId="0" xfId="8" applyFont="1" applyFill="1" applyBorder="1" applyAlignment="1">
      <alignment horizontal="center" vertical="center"/>
    </xf>
    <xf numFmtId="4" fontId="9" fillId="0" borderId="0" xfId="4" applyNumberFormat="1" applyFont="1" applyAlignment="1" applyProtection="1">
      <alignment horizontal="center" vertical="top"/>
      <protection locked="0"/>
    </xf>
    <xf numFmtId="0" fontId="21" fillId="17" borderId="4" xfId="9" applyFont="1" applyFill="1" applyBorder="1" applyAlignment="1">
      <alignment horizontal="center" vertical="center"/>
    </xf>
    <xf numFmtId="0" fontId="21" fillId="17" borderId="3" xfId="9" applyFont="1" applyFill="1" applyBorder="1" applyAlignment="1">
      <alignment horizontal="center" vertical="center"/>
    </xf>
    <xf numFmtId="0" fontId="21" fillId="17" borderId="5" xfId="9" applyFont="1" applyFill="1" applyBorder="1" applyAlignment="1">
      <alignment horizontal="center" vertical="center"/>
    </xf>
    <xf numFmtId="0" fontId="21" fillId="17" borderId="6" xfId="9" applyFont="1" applyFill="1" applyBorder="1" applyAlignment="1">
      <alignment horizontal="center" vertical="center"/>
    </xf>
    <xf numFmtId="0" fontId="21" fillId="17" borderId="0" xfId="9" applyFont="1" applyFill="1" applyBorder="1" applyAlignment="1">
      <alignment horizontal="center" vertical="center"/>
    </xf>
    <xf numFmtId="0" fontId="21" fillId="17" borderId="7" xfId="9" applyFont="1" applyFill="1" applyBorder="1" applyAlignment="1">
      <alignment horizontal="center" vertical="center"/>
    </xf>
    <xf numFmtId="0" fontId="21" fillId="17" borderId="6" xfId="9" applyFont="1" applyFill="1" applyBorder="1" applyAlignment="1">
      <alignment horizontal="center"/>
    </xf>
    <xf numFmtId="0" fontId="21" fillId="17" borderId="0" xfId="9" applyFont="1" applyFill="1" applyBorder="1" applyAlignment="1">
      <alignment horizontal="center"/>
    </xf>
    <xf numFmtId="0" fontId="21" fillId="17" borderId="7" xfId="9" applyFont="1" applyFill="1" applyBorder="1" applyAlignment="1">
      <alignment horizontal="center"/>
    </xf>
    <xf numFmtId="0" fontId="5" fillId="17" borderId="4" xfId="9" applyFont="1" applyFill="1" applyBorder="1" applyAlignment="1" applyProtection="1">
      <alignment horizontal="center" vertical="center" wrapText="1"/>
      <protection locked="0"/>
    </xf>
    <xf numFmtId="0" fontId="5" fillId="17" borderId="3" xfId="9" applyFont="1" applyFill="1" applyBorder="1" applyAlignment="1" applyProtection="1">
      <alignment horizontal="center" vertical="center" wrapText="1"/>
      <protection locked="0"/>
    </xf>
    <xf numFmtId="0" fontId="5" fillId="17" borderId="5" xfId="9" applyFont="1" applyFill="1" applyBorder="1" applyAlignment="1" applyProtection="1">
      <alignment horizontal="center" vertical="center" wrapText="1"/>
      <protection locked="0"/>
    </xf>
    <xf numFmtId="0" fontId="5" fillId="17" borderId="6" xfId="9" applyFont="1" applyFill="1" applyBorder="1" applyAlignment="1" applyProtection="1">
      <alignment horizontal="center" vertical="center" wrapText="1"/>
      <protection locked="0"/>
    </xf>
    <xf numFmtId="0" fontId="5" fillId="17" borderId="0" xfId="9" applyFont="1" applyFill="1" applyBorder="1" applyAlignment="1" applyProtection="1">
      <alignment horizontal="center" vertical="center" wrapText="1"/>
      <protection locked="0"/>
    </xf>
    <xf numFmtId="0" fontId="5" fillId="17" borderId="7" xfId="9" applyFont="1" applyFill="1" applyBorder="1" applyAlignment="1" applyProtection="1">
      <alignment horizontal="center" vertical="center" wrapText="1"/>
      <protection locked="0"/>
    </xf>
    <xf numFmtId="0" fontId="5" fillId="0" borderId="6" xfId="9" applyFont="1" applyFill="1" applyBorder="1" applyAlignment="1" applyProtection="1">
      <alignment horizontal="center" vertical="center" wrapText="1"/>
      <protection locked="0"/>
    </xf>
    <xf numFmtId="0" fontId="5" fillId="0" borderId="7" xfId="9" applyFont="1" applyFill="1" applyBorder="1" applyAlignment="1" applyProtection="1">
      <alignment horizontal="center" vertical="center" wrapText="1"/>
      <protection locked="0"/>
    </xf>
    <xf numFmtId="0" fontId="21" fillId="14" borderId="3" xfId="8" applyFont="1" applyFill="1" applyBorder="1"/>
    <xf numFmtId="0" fontId="21" fillId="14" borderId="0" xfId="8" applyFont="1" applyFill="1" applyBorder="1"/>
    <xf numFmtId="0" fontId="5" fillId="14" borderId="0" xfId="6" applyFont="1" applyFill="1" applyAlignment="1">
      <alignment horizontal="center" vertical="center"/>
    </xf>
    <xf numFmtId="0" fontId="5" fillId="14" borderId="0" xfId="6" applyFont="1" applyFill="1" applyAlignment="1">
      <alignment vertical="center"/>
    </xf>
    <xf numFmtId="0" fontId="21" fillId="14" borderId="0" xfId="6" applyFont="1" applyFill="1" applyAlignment="1">
      <alignment horizontal="center" vertical="center"/>
    </xf>
    <xf numFmtId="0" fontId="21" fillId="14" borderId="0" xfId="8" applyFont="1" applyFill="1" applyAlignment="1">
      <alignment horizontal="center"/>
    </xf>
    <xf numFmtId="0" fontId="21" fillId="14" borderId="0" xfId="8" applyFont="1" applyFill="1" applyAlignment="1">
      <alignment horizontal="center" vertical="center"/>
    </xf>
    <xf numFmtId="0" fontId="21" fillId="14" borderId="0" xfId="8" applyFont="1" applyFill="1"/>
    <xf numFmtId="0" fontId="12" fillId="0" borderId="0" xfId="6" applyFont="1" applyAlignment="1">
      <alignment wrapText="1"/>
    </xf>
    <xf numFmtId="0" fontId="0" fillId="0" borderId="0" xfId="0" applyAlignment="1">
      <alignment wrapText="1"/>
    </xf>
    <xf numFmtId="0" fontId="12" fillId="0" borderId="0" xfId="6" applyFont="1" applyAlignment="1">
      <alignment horizontal="left" wrapText="1"/>
    </xf>
    <xf numFmtId="0" fontId="4" fillId="0" borderId="0" xfId="0" applyFont="1" applyAlignment="1">
      <alignment horizontal="justify"/>
    </xf>
    <xf numFmtId="0" fontId="4" fillId="0" borderId="0" xfId="0" applyFont="1" applyAlignment="1">
      <alignment horizontal="justify" vertical="center"/>
    </xf>
    <xf numFmtId="0" fontId="5" fillId="0" borderId="0" xfId="0" applyFont="1" applyAlignment="1" applyProtection="1">
      <alignment horizontal="center"/>
      <protection locked="0"/>
    </xf>
    <xf numFmtId="0" fontId="5" fillId="22" borderId="1" xfId="12" applyFont="1" applyFill="1" applyBorder="1" applyAlignment="1">
      <alignment horizontal="left" vertical="top" wrapText="1"/>
    </xf>
    <xf numFmtId="0" fontId="5" fillId="22" borderId="2" xfId="12" applyFont="1" applyFill="1" applyBorder="1" applyAlignment="1">
      <alignment horizontal="left" vertical="top" wrapText="1"/>
    </xf>
    <xf numFmtId="0" fontId="5" fillId="22" borderId="20" xfId="12" applyFont="1" applyFill="1" applyBorder="1" applyAlignment="1">
      <alignment horizontal="left" vertical="top" wrapText="1"/>
    </xf>
    <xf numFmtId="0" fontId="5" fillId="22" borderId="19" xfId="12" applyFont="1" applyFill="1" applyBorder="1" applyAlignment="1">
      <alignment horizontal="center" vertical="top" wrapText="1"/>
    </xf>
    <xf numFmtId="0" fontId="5" fillId="22" borderId="2" xfId="0" applyFont="1" applyFill="1" applyBorder="1" applyAlignment="1">
      <alignment horizontal="center" vertical="center"/>
    </xf>
    <xf numFmtId="0" fontId="5" fillId="22" borderId="20" xfId="0" applyFont="1" applyFill="1" applyBorder="1" applyAlignment="1">
      <alignment horizontal="center" vertical="center"/>
    </xf>
    <xf numFmtId="0" fontId="5" fillId="22" borderId="1" xfId="12" applyFont="1" applyFill="1" applyBorder="1" applyAlignment="1">
      <alignment horizontal="left" vertical="top"/>
    </xf>
    <xf numFmtId="0" fontId="5" fillId="22" borderId="20" xfId="12" applyFont="1" applyFill="1" applyBorder="1" applyAlignment="1">
      <alignment horizontal="left" vertical="top"/>
    </xf>
    <xf numFmtId="0" fontId="9" fillId="0" borderId="0" xfId="4" applyFont="1" applyFill="1" applyBorder="1" applyAlignment="1">
      <alignment horizontal="left" wrapText="1"/>
    </xf>
    <xf numFmtId="0" fontId="9" fillId="0" borderId="0" xfId="4" applyFont="1" applyFill="1" applyBorder="1" applyAlignment="1">
      <alignment horizontal="left" vertical="top" wrapText="1"/>
    </xf>
    <xf numFmtId="0" fontId="5" fillId="0" borderId="32" xfId="4" applyFont="1" applyFill="1" applyBorder="1" applyAlignment="1">
      <alignment horizontal="center"/>
    </xf>
    <xf numFmtId="0" fontId="5" fillId="0" borderId="0" xfId="4" applyFont="1" applyFill="1" applyBorder="1" applyAlignment="1">
      <alignment horizontal="center"/>
    </xf>
    <xf numFmtId="0" fontId="34" fillId="0" borderId="0" xfId="8" applyFont="1" applyAlignment="1">
      <alignment horizontal="center"/>
    </xf>
    <xf numFmtId="0" fontId="9" fillId="0" borderId="0" xfId="4" applyFont="1" applyBorder="1" applyAlignment="1" applyProtection="1">
      <alignment horizontal="center" vertical="top"/>
      <protection locked="0"/>
    </xf>
    <xf numFmtId="0" fontId="9" fillId="0" borderId="0" xfId="4" applyFont="1" applyAlignment="1" applyProtection="1">
      <alignment horizontal="center" vertical="top" wrapText="1"/>
      <protection locked="0"/>
    </xf>
    <xf numFmtId="0" fontId="9" fillId="0" borderId="0" xfId="4" applyFont="1" applyFill="1" applyBorder="1" applyAlignment="1" applyProtection="1">
      <alignment horizontal="center" vertical="top" wrapText="1"/>
      <protection locked="0"/>
    </xf>
    <xf numFmtId="4" fontId="9" fillId="0" borderId="0" xfId="4" applyNumberFormat="1" applyFont="1" applyFill="1" applyBorder="1" applyAlignment="1" applyProtection="1">
      <alignment horizontal="center" vertical="top" wrapText="1"/>
      <protection locked="0"/>
    </xf>
  </cellXfs>
  <cellStyles count="14">
    <cellStyle name="Hipervínculo" xfId="7" builtinId="8"/>
    <cellStyle name="Millares" xfId="1" builtinId="3"/>
    <cellStyle name="Millares 2" xfId="5"/>
    <cellStyle name="Moneda" xfId="2" builtinId="4"/>
    <cellStyle name="Normal" xfId="0" builtinId="0"/>
    <cellStyle name="Normal 2" xfId="12"/>
    <cellStyle name="Normal 2 2" xfId="4"/>
    <cellStyle name="Normal 2 3" xfId="8"/>
    <cellStyle name="Normal 3" xfId="6"/>
    <cellStyle name="Normal 3 2" xfId="9"/>
    <cellStyle name="Normal 4" xfId="13"/>
    <cellStyle name="Normal 56" xfId="10"/>
    <cellStyle name="Porcentaje" xfId="3" builtinId="5"/>
    <cellStyle name="Porcentaje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sharedStrings" Target="sharedStrings.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calcChain" Target="calcChain.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147</xdr:row>
      <xdr:rowOff>1</xdr:rowOff>
    </xdr:from>
    <xdr:to>
      <xdr:col>7</xdr:col>
      <xdr:colOff>1058744</xdr:colOff>
      <xdr:row>152</xdr:row>
      <xdr:rowOff>27215</xdr:rowOff>
    </xdr:to>
    <xdr:pic>
      <xdr:nvPicPr>
        <xdr:cNvPr id="2" name="Imagen 1">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97901"/>
          <a:ext cx="12936419" cy="741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434304</xdr:colOff>
      <xdr:row>1</xdr:row>
      <xdr:rowOff>161925</xdr:rowOff>
    </xdr:to>
    <xdr:pic>
      <xdr:nvPicPr>
        <xdr:cNvPr id="2" name="1 Imagen" descr="Resultado de imagen para explora centro de ciencia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1054"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1037262</xdr:colOff>
      <xdr:row>2</xdr:row>
      <xdr:rowOff>142875</xdr:rowOff>
    </xdr:to>
    <xdr:pic>
      <xdr:nvPicPr>
        <xdr:cNvPr id="2" name="1 Imagen" descr="Resultado de imagen para explora centro de 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704012" cy="619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1581151</xdr:colOff>
      <xdr:row>2</xdr:row>
      <xdr:rowOff>139764</xdr:rowOff>
    </xdr:to>
    <xdr:pic>
      <xdr:nvPicPr>
        <xdr:cNvPr id="2" name="1 Imagen" descr="Resultado de imagen para explora centro de 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695450" cy="616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1301342</xdr:colOff>
      <xdr:row>2</xdr:row>
      <xdr:rowOff>38101</xdr:rowOff>
    </xdr:to>
    <xdr:pic>
      <xdr:nvPicPr>
        <xdr:cNvPr id="2" name="1 Imagen" descr="Resultado de imagen para explora centro de 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415642"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1314450</xdr:colOff>
      <xdr:row>3</xdr:row>
      <xdr:rowOff>5462</xdr:rowOff>
    </xdr:to>
    <xdr:pic>
      <xdr:nvPicPr>
        <xdr:cNvPr id="2" name="1 Imagen" descr="Resultado de imagen para explora centro de 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81200" cy="71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225</xdr:row>
      <xdr:rowOff>11206</xdr:rowOff>
    </xdr:from>
    <xdr:to>
      <xdr:col>5</xdr:col>
      <xdr:colOff>33617</xdr:colOff>
      <xdr:row>228</xdr:row>
      <xdr:rowOff>90207</xdr:rowOff>
    </xdr:to>
    <xdr:pic>
      <xdr:nvPicPr>
        <xdr:cNvPr id="2" name="Imagen 1">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453356"/>
          <a:ext cx="12673292" cy="507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35</xdr:row>
      <xdr:rowOff>0</xdr:rowOff>
    </xdr:from>
    <xdr:to>
      <xdr:col>4</xdr:col>
      <xdr:colOff>1034143</xdr:colOff>
      <xdr:row>38</xdr:row>
      <xdr:rowOff>87405</xdr:rowOff>
    </xdr:to>
    <xdr:pic>
      <xdr:nvPicPr>
        <xdr:cNvPr id="2" name="Imagen 1">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5295900"/>
          <a:ext cx="8092167" cy="516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88</xdr:row>
      <xdr:rowOff>0</xdr:rowOff>
    </xdr:from>
    <xdr:to>
      <xdr:col>4</xdr:col>
      <xdr:colOff>1080879</xdr:colOff>
      <xdr:row>91</xdr:row>
      <xdr:rowOff>114028</xdr:rowOff>
    </xdr:to>
    <xdr:pic>
      <xdr:nvPicPr>
        <xdr:cNvPr id="2" name="Imagen 1">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68275"/>
          <a:ext cx="8091279" cy="542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28</xdr:row>
      <xdr:rowOff>76200</xdr:rowOff>
    </xdr:from>
    <xdr:to>
      <xdr:col>4</xdr:col>
      <xdr:colOff>76199</xdr:colOff>
      <xdr:row>32</xdr:row>
      <xdr:rowOff>41141</xdr:rowOff>
    </xdr:to>
    <xdr:pic>
      <xdr:nvPicPr>
        <xdr:cNvPr id="2" name="Imagen 1">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67225"/>
          <a:ext cx="8096249" cy="536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43</xdr:row>
      <xdr:rowOff>9525</xdr:rowOff>
    </xdr:from>
    <xdr:to>
      <xdr:col>5</xdr:col>
      <xdr:colOff>714374</xdr:colOff>
      <xdr:row>46</xdr:row>
      <xdr:rowOff>117341</xdr:rowOff>
    </xdr:to>
    <xdr:pic>
      <xdr:nvPicPr>
        <xdr:cNvPr id="2" name="Imagen 1">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48425"/>
          <a:ext cx="8096249" cy="536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53</xdr:row>
      <xdr:rowOff>0</xdr:rowOff>
    </xdr:from>
    <xdr:to>
      <xdr:col>5</xdr:col>
      <xdr:colOff>295275</xdr:colOff>
      <xdr:row>57</xdr:row>
      <xdr:rowOff>37518</xdr:rowOff>
    </xdr:to>
    <xdr:pic>
      <xdr:nvPicPr>
        <xdr:cNvPr id="2" name="Imagen 1">
          <a:extLst>
            <a:ext uri="{FF2B5EF4-FFF2-40B4-BE49-F238E27FC236}">
              <a16:creationId xmlns:a16="http://schemas.microsoft.com/office/drawing/2014/main" xmlns="" id="{00000000-0008-0000-0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7867650"/>
          <a:ext cx="9191625" cy="609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1356863</xdr:colOff>
      <xdr:row>3</xdr:row>
      <xdr:rowOff>13657</xdr:rowOff>
    </xdr:to>
    <xdr:pic>
      <xdr:nvPicPr>
        <xdr:cNvPr id="2" name="1 Imagen" descr="Resultado de imagen para explora centro de 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23613" cy="728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1276350</xdr:colOff>
      <xdr:row>2</xdr:row>
      <xdr:rowOff>229743</xdr:rowOff>
    </xdr:to>
    <xdr:pic>
      <xdr:nvPicPr>
        <xdr:cNvPr id="2" name="1 Imagen" descr="Resultado de imagen para explora centro de 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43100" cy="705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6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6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6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6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6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6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showGridLines="0" tabSelected="1" zoomScaleNormal="100" workbookViewId="0">
      <selection activeCell="B3" sqref="B3"/>
    </sheetView>
  </sheetViews>
  <sheetFormatPr baseColWidth="10" defaultRowHeight="11.25"/>
  <cols>
    <col min="1" max="1" width="1.28515625" style="1" bestFit="1" customWidth="1"/>
    <col min="2" max="2" width="16.28515625" style="1" customWidth="1"/>
    <col min="3" max="3" width="39.85546875" style="1" bestFit="1" customWidth="1"/>
    <col min="4" max="16384" width="11.42578125" style="1"/>
  </cols>
  <sheetData>
    <row r="1" spans="2:5" ht="44.25" customHeight="1">
      <c r="B1" s="740" t="s">
        <v>106</v>
      </c>
      <c r="C1" s="741"/>
      <c r="D1" s="741"/>
      <c r="E1" s="741"/>
    </row>
    <row r="2" spans="2:5">
      <c r="B2" s="2"/>
    </row>
    <row r="3" spans="2:5">
      <c r="B3" s="3" t="s">
        <v>0</v>
      </c>
      <c r="C3" s="742" t="s">
        <v>1</v>
      </c>
      <c r="D3" s="743"/>
    </row>
    <row r="4" spans="2:5">
      <c r="B4" s="4" t="s">
        <v>2</v>
      </c>
      <c r="C4" s="738" t="s">
        <v>3</v>
      </c>
      <c r="D4" s="739"/>
    </row>
    <row r="5" spans="2:5">
      <c r="B5" s="4" t="s">
        <v>4</v>
      </c>
      <c r="C5" s="738" t="s">
        <v>5</v>
      </c>
      <c r="D5" s="739"/>
    </row>
    <row r="6" spans="2:5">
      <c r="B6" s="4" t="s">
        <v>6</v>
      </c>
      <c r="C6" s="738" t="s">
        <v>7</v>
      </c>
      <c r="D6" s="739"/>
    </row>
    <row r="7" spans="2:5">
      <c r="B7" s="4" t="s">
        <v>8</v>
      </c>
      <c r="C7" s="738" t="s">
        <v>9</v>
      </c>
      <c r="D7" s="739"/>
    </row>
    <row r="8" spans="2:5">
      <c r="B8" s="4" t="s">
        <v>10</v>
      </c>
      <c r="C8" s="738" t="s">
        <v>11</v>
      </c>
      <c r="D8" s="739"/>
    </row>
    <row r="9" spans="2:5">
      <c r="B9" s="4" t="s">
        <v>12</v>
      </c>
      <c r="C9" s="738" t="s">
        <v>13</v>
      </c>
      <c r="D9" s="739"/>
    </row>
    <row r="10" spans="2:5">
      <c r="B10" s="4" t="s">
        <v>14</v>
      </c>
      <c r="C10" s="738" t="s">
        <v>15</v>
      </c>
      <c r="D10" s="739"/>
    </row>
    <row r="11" spans="2:5">
      <c r="B11" s="4" t="s">
        <v>16</v>
      </c>
      <c r="C11" s="738" t="s">
        <v>17</v>
      </c>
      <c r="D11" s="739"/>
    </row>
    <row r="12" spans="2:5">
      <c r="B12" s="4" t="s">
        <v>18</v>
      </c>
      <c r="C12" s="738" t="s">
        <v>19</v>
      </c>
      <c r="D12" s="739"/>
    </row>
    <row r="13" spans="2:5">
      <c r="B13" s="4" t="s">
        <v>20</v>
      </c>
      <c r="C13" s="738" t="s">
        <v>21</v>
      </c>
      <c r="D13" s="739"/>
    </row>
    <row r="14" spans="2:5">
      <c r="B14" s="4" t="s">
        <v>22</v>
      </c>
      <c r="C14" s="738" t="s">
        <v>23</v>
      </c>
      <c r="D14" s="739"/>
    </row>
    <row r="15" spans="2:5">
      <c r="B15" s="4" t="s">
        <v>24</v>
      </c>
      <c r="C15" s="738" t="s">
        <v>25</v>
      </c>
      <c r="D15" s="739"/>
    </row>
    <row r="16" spans="2:5">
      <c r="B16" s="4" t="s">
        <v>26</v>
      </c>
      <c r="C16" s="738" t="s">
        <v>27</v>
      </c>
      <c r="D16" s="739"/>
    </row>
    <row r="17" spans="2:4">
      <c r="B17" s="4" t="s">
        <v>28</v>
      </c>
      <c r="C17" s="738" t="s">
        <v>29</v>
      </c>
      <c r="D17" s="739"/>
    </row>
    <row r="18" spans="2:4">
      <c r="B18" s="4" t="s">
        <v>30</v>
      </c>
      <c r="C18" s="738" t="s">
        <v>31</v>
      </c>
      <c r="D18" s="739"/>
    </row>
    <row r="19" spans="2:4">
      <c r="B19" s="4" t="s">
        <v>32</v>
      </c>
      <c r="C19" s="738" t="s">
        <v>33</v>
      </c>
      <c r="D19" s="739"/>
    </row>
    <row r="20" spans="2:4">
      <c r="B20" s="4" t="s">
        <v>34</v>
      </c>
      <c r="C20" s="738" t="s">
        <v>35</v>
      </c>
      <c r="D20" s="739"/>
    </row>
    <row r="21" spans="2:4">
      <c r="B21" s="4" t="s">
        <v>36</v>
      </c>
      <c r="C21" s="738" t="s">
        <v>37</v>
      </c>
      <c r="D21" s="739"/>
    </row>
    <row r="22" spans="2:4">
      <c r="B22" s="4" t="s">
        <v>38</v>
      </c>
      <c r="C22" s="738" t="s">
        <v>39</v>
      </c>
      <c r="D22" s="739"/>
    </row>
    <row r="23" spans="2:4">
      <c r="B23" s="5" t="s">
        <v>40</v>
      </c>
      <c r="C23" s="744" t="s">
        <v>41</v>
      </c>
      <c r="D23" s="745"/>
    </row>
  </sheetData>
  <mergeCells count="22">
    <mergeCell ref="C20:D20"/>
    <mergeCell ref="C21:D21"/>
    <mergeCell ref="C22:D22"/>
    <mergeCell ref="C23:D23"/>
    <mergeCell ref="C14:D14"/>
    <mergeCell ref="C15:D15"/>
    <mergeCell ref="C16:D16"/>
    <mergeCell ref="C17:D17"/>
    <mergeCell ref="C18:D18"/>
    <mergeCell ref="C19:D19"/>
    <mergeCell ref="C13:D13"/>
    <mergeCell ref="B1:E1"/>
    <mergeCell ref="C3:D3"/>
    <mergeCell ref="C4:D4"/>
    <mergeCell ref="C5:D5"/>
    <mergeCell ref="C6:D6"/>
    <mergeCell ref="C7:D7"/>
    <mergeCell ref="C8:D8"/>
    <mergeCell ref="C9:D9"/>
    <mergeCell ref="C10:D10"/>
    <mergeCell ref="C11:D11"/>
    <mergeCell ref="C12:D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142"/>
  <sheetViews>
    <sheetView topLeftCell="B94" zoomScale="81" zoomScaleNormal="81" workbookViewId="0">
      <selection activeCell="E66" sqref="E66"/>
    </sheetView>
  </sheetViews>
  <sheetFormatPr baseColWidth="10" defaultColWidth="9.140625" defaultRowHeight="11.25"/>
  <cols>
    <col min="1" max="1" width="10" style="25" customWidth="1"/>
    <col min="2" max="2" width="64.5703125" style="25" bestFit="1" customWidth="1"/>
    <col min="3" max="3" width="16.42578125" style="25" bestFit="1" customWidth="1"/>
    <col min="4" max="4" width="19.140625" style="25" customWidth="1"/>
    <col min="5" max="5" width="28" style="25" customWidth="1"/>
    <col min="6" max="6" width="23.28515625" style="25" customWidth="1"/>
    <col min="7" max="8" width="16.7109375" style="25" customWidth="1"/>
    <col min="9" max="9" width="27.140625" style="25" customWidth="1"/>
    <col min="10" max="16384" width="9.140625" style="25"/>
  </cols>
  <sheetData>
    <row r="1" spans="1:9" s="22" customFormat="1" ht="18.95" customHeight="1">
      <c r="A1" s="749" t="s">
        <v>2598</v>
      </c>
      <c r="B1" s="750"/>
      <c r="C1" s="750"/>
      <c r="D1" s="750"/>
      <c r="E1" s="750"/>
      <c r="F1" s="750"/>
      <c r="G1" s="6" t="s">
        <v>42</v>
      </c>
      <c r="H1" s="21">
        <v>2018</v>
      </c>
    </row>
    <row r="2" spans="1:9" s="22" customFormat="1" ht="18.95" customHeight="1">
      <c r="A2" s="749" t="s">
        <v>107</v>
      </c>
      <c r="B2" s="750"/>
      <c r="C2" s="750"/>
      <c r="D2" s="750"/>
      <c r="E2" s="750"/>
      <c r="F2" s="750"/>
      <c r="G2" s="6" t="s">
        <v>44</v>
      </c>
      <c r="H2" s="21" t="s">
        <v>45</v>
      </c>
    </row>
    <row r="3" spans="1:9" s="22" customFormat="1" ht="18.95" customHeight="1">
      <c r="A3" s="749" t="s">
        <v>2595</v>
      </c>
      <c r="B3" s="750"/>
      <c r="C3" s="750"/>
      <c r="D3" s="750"/>
      <c r="E3" s="750"/>
      <c r="F3" s="750"/>
      <c r="G3" s="6" t="s">
        <v>47</v>
      </c>
      <c r="H3" s="21">
        <v>4</v>
      </c>
    </row>
    <row r="4" spans="1:9">
      <c r="A4" s="23" t="s">
        <v>108</v>
      </c>
      <c r="B4" s="24"/>
      <c r="C4" s="24"/>
      <c r="D4" s="24"/>
      <c r="E4" s="24"/>
      <c r="F4" s="24"/>
      <c r="G4" s="24"/>
      <c r="H4" s="24"/>
      <c r="I4" s="22"/>
    </row>
    <row r="5" spans="1:9">
      <c r="I5" s="22"/>
    </row>
    <row r="6" spans="1:9">
      <c r="A6" s="24" t="s">
        <v>109</v>
      </c>
      <c r="B6" s="24"/>
      <c r="C6" s="24"/>
      <c r="D6" s="24"/>
      <c r="E6" s="24"/>
      <c r="F6" s="24"/>
      <c r="G6" s="24"/>
      <c r="H6" s="24"/>
      <c r="I6" s="22"/>
    </row>
    <row r="7" spans="1:9">
      <c r="A7" s="26" t="s">
        <v>110</v>
      </c>
      <c r="B7" s="26" t="s">
        <v>111</v>
      </c>
      <c r="C7" s="26" t="s">
        <v>112</v>
      </c>
      <c r="D7" s="26" t="s">
        <v>113</v>
      </c>
      <c r="E7" s="26"/>
      <c r="F7" s="26"/>
      <c r="G7" s="26"/>
      <c r="H7" s="26"/>
      <c r="I7" s="22"/>
    </row>
    <row r="8" spans="1:9">
      <c r="A8" s="27">
        <v>1114</v>
      </c>
      <c r="B8" s="25" t="s">
        <v>114</v>
      </c>
      <c r="C8" s="28">
        <v>0</v>
      </c>
      <c r="I8" s="22"/>
    </row>
    <row r="9" spans="1:9">
      <c r="A9" s="27">
        <v>1115</v>
      </c>
      <c r="B9" s="25" t="s">
        <v>116</v>
      </c>
      <c r="C9" s="28">
        <v>0</v>
      </c>
      <c r="I9" s="22"/>
    </row>
    <row r="10" spans="1:9">
      <c r="A10" s="27">
        <v>1121</v>
      </c>
      <c r="B10" s="25" t="s">
        <v>117</v>
      </c>
      <c r="C10" s="28">
        <v>0</v>
      </c>
      <c r="I10" s="22"/>
    </row>
    <row r="11" spans="1:9">
      <c r="A11" s="27">
        <v>1211</v>
      </c>
      <c r="B11" s="25" t="s">
        <v>118</v>
      </c>
      <c r="C11" s="28">
        <v>0</v>
      </c>
      <c r="I11" s="22"/>
    </row>
    <row r="12" spans="1:9">
      <c r="I12" s="22"/>
    </row>
    <row r="13" spans="1:9">
      <c r="A13" s="24" t="s">
        <v>119</v>
      </c>
      <c r="B13" s="24"/>
      <c r="C13" s="24"/>
      <c r="D13" s="24"/>
      <c r="E13" s="24"/>
      <c r="F13" s="24"/>
      <c r="G13" s="24"/>
      <c r="H13" s="24"/>
      <c r="I13" s="22"/>
    </row>
    <row r="14" spans="1:9">
      <c r="A14" s="26" t="s">
        <v>110</v>
      </c>
      <c r="B14" s="26" t="s">
        <v>111</v>
      </c>
      <c r="C14" s="26" t="s">
        <v>112</v>
      </c>
      <c r="D14" s="26">
        <v>2017</v>
      </c>
      <c r="E14" s="26">
        <f>D14-1</f>
        <v>2016</v>
      </c>
      <c r="F14" s="26">
        <f>E14-1</f>
        <v>2015</v>
      </c>
      <c r="G14" s="26">
        <f>F14-1</f>
        <v>2014</v>
      </c>
      <c r="H14" s="26" t="s">
        <v>120</v>
      </c>
      <c r="I14" s="22"/>
    </row>
    <row r="15" spans="1:9">
      <c r="A15" s="27">
        <v>1122</v>
      </c>
      <c r="B15" s="25" t="s">
        <v>121</v>
      </c>
      <c r="C15" s="28">
        <v>0</v>
      </c>
      <c r="D15" s="28">
        <v>0</v>
      </c>
      <c r="E15" s="28">
        <v>0</v>
      </c>
      <c r="F15" s="28">
        <v>0</v>
      </c>
      <c r="G15" s="28">
        <v>0</v>
      </c>
      <c r="I15" s="22"/>
    </row>
    <row r="16" spans="1:9">
      <c r="A16" s="27">
        <v>1124</v>
      </c>
      <c r="B16" s="25" t="s">
        <v>122</v>
      </c>
      <c r="C16" s="28">
        <v>0</v>
      </c>
      <c r="D16" s="28">
        <v>0</v>
      </c>
      <c r="E16" s="28">
        <v>0</v>
      </c>
      <c r="F16" s="28">
        <v>0</v>
      </c>
      <c r="G16" s="28">
        <v>0</v>
      </c>
      <c r="I16" s="22"/>
    </row>
    <row r="17" spans="1:9">
      <c r="I17" s="22"/>
    </row>
    <row r="18" spans="1:9">
      <c r="A18" s="24" t="s">
        <v>123</v>
      </c>
      <c r="B18" s="24"/>
      <c r="C18" s="24"/>
      <c r="D18" s="24"/>
      <c r="E18" s="24"/>
      <c r="F18" s="24"/>
      <c r="G18" s="24"/>
      <c r="H18" s="24"/>
      <c r="I18" s="22"/>
    </row>
    <row r="19" spans="1:9">
      <c r="A19" s="26" t="s">
        <v>110</v>
      </c>
      <c r="B19" s="26" t="s">
        <v>111</v>
      </c>
      <c r="C19" s="26" t="s">
        <v>112</v>
      </c>
      <c r="D19" s="26" t="s">
        <v>124</v>
      </c>
      <c r="E19" s="26" t="s">
        <v>125</v>
      </c>
      <c r="F19" s="26" t="s">
        <v>126</v>
      </c>
      <c r="G19" s="26" t="s">
        <v>127</v>
      </c>
      <c r="H19" s="26" t="s">
        <v>128</v>
      </c>
      <c r="I19" s="22"/>
    </row>
    <row r="20" spans="1:9">
      <c r="A20" s="27">
        <v>1123</v>
      </c>
      <c r="B20" s="25" t="s">
        <v>129</v>
      </c>
      <c r="C20" s="31">
        <v>1948850.02</v>
      </c>
      <c r="D20" s="28">
        <v>1943512.96</v>
      </c>
      <c r="E20" s="28">
        <v>0</v>
      </c>
      <c r="F20" s="28">
        <v>0</v>
      </c>
      <c r="G20" s="28">
        <v>5337.06</v>
      </c>
      <c r="I20" s="22"/>
    </row>
    <row r="21" spans="1:9">
      <c r="A21" s="27">
        <v>1125</v>
      </c>
      <c r="B21" s="25" t="s">
        <v>131</v>
      </c>
      <c r="C21" s="28">
        <v>0</v>
      </c>
      <c r="D21" s="28">
        <v>0</v>
      </c>
      <c r="E21" s="28">
        <v>0</v>
      </c>
      <c r="F21" s="28">
        <v>0</v>
      </c>
      <c r="G21" s="28">
        <v>0</v>
      </c>
      <c r="I21" s="22"/>
    </row>
    <row r="22" spans="1:9">
      <c r="A22" s="27">
        <v>1131</v>
      </c>
      <c r="B22" s="25" t="s">
        <v>132</v>
      </c>
      <c r="C22" s="28">
        <v>0</v>
      </c>
      <c r="D22" s="28">
        <v>0</v>
      </c>
      <c r="E22" s="28">
        <v>0</v>
      </c>
      <c r="F22" s="28">
        <v>0</v>
      </c>
      <c r="G22" s="28">
        <v>0</v>
      </c>
      <c r="I22" s="22"/>
    </row>
    <row r="23" spans="1:9">
      <c r="A23" s="27">
        <v>1132</v>
      </c>
      <c r="B23" s="25" t="s">
        <v>134</v>
      </c>
      <c r="C23" s="28">
        <v>0</v>
      </c>
      <c r="D23" s="28">
        <v>0</v>
      </c>
      <c r="E23" s="28">
        <v>0</v>
      </c>
      <c r="F23" s="28">
        <v>0</v>
      </c>
      <c r="G23" s="28">
        <v>0</v>
      </c>
      <c r="I23" s="22"/>
    </row>
    <row r="24" spans="1:9">
      <c r="A24" s="27">
        <v>1133</v>
      </c>
      <c r="B24" s="25" t="s">
        <v>135</v>
      </c>
      <c r="C24" s="28">
        <v>0</v>
      </c>
      <c r="D24" s="28">
        <v>0</v>
      </c>
      <c r="E24" s="28">
        <v>0</v>
      </c>
      <c r="F24" s="28">
        <v>0</v>
      </c>
      <c r="G24" s="28">
        <v>0</v>
      </c>
      <c r="I24" s="22"/>
    </row>
    <row r="25" spans="1:9">
      <c r="A25" s="27">
        <v>1134</v>
      </c>
      <c r="B25" s="25" t="s">
        <v>136</v>
      </c>
      <c r="C25" s="28">
        <v>0</v>
      </c>
      <c r="D25" s="28">
        <v>0</v>
      </c>
      <c r="E25" s="28">
        <v>0</v>
      </c>
      <c r="F25" s="28">
        <v>0</v>
      </c>
      <c r="G25" s="28">
        <v>0</v>
      </c>
      <c r="I25" s="22"/>
    </row>
    <row r="26" spans="1:9">
      <c r="A26" s="27">
        <v>1139</v>
      </c>
      <c r="B26" s="25" t="s">
        <v>137</v>
      </c>
      <c r="C26" s="28">
        <v>0</v>
      </c>
      <c r="D26" s="28">
        <v>0</v>
      </c>
      <c r="E26" s="28">
        <v>0</v>
      </c>
      <c r="F26" s="28">
        <v>0</v>
      </c>
      <c r="G26" s="28">
        <v>0</v>
      </c>
      <c r="I26" s="22"/>
    </row>
    <row r="27" spans="1:9">
      <c r="I27" s="22"/>
    </row>
    <row r="28" spans="1:9">
      <c r="A28" s="24" t="s">
        <v>138</v>
      </c>
      <c r="B28" s="24"/>
      <c r="C28" s="24"/>
      <c r="D28" s="24"/>
      <c r="E28" s="24"/>
      <c r="F28" s="24"/>
      <c r="G28" s="24"/>
      <c r="H28" s="24"/>
      <c r="I28" s="22"/>
    </row>
    <row r="29" spans="1:9">
      <c r="A29" s="26" t="s">
        <v>110</v>
      </c>
      <c r="B29" s="26" t="s">
        <v>111</v>
      </c>
      <c r="C29" s="26" t="s">
        <v>112</v>
      </c>
      <c r="D29" s="26" t="s">
        <v>139</v>
      </c>
      <c r="E29" s="26" t="s">
        <v>140</v>
      </c>
      <c r="F29" s="26" t="s">
        <v>141</v>
      </c>
      <c r="G29" s="26" t="s">
        <v>142</v>
      </c>
      <c r="H29" s="26"/>
      <c r="I29" s="22"/>
    </row>
    <row r="30" spans="1:9">
      <c r="A30" s="27">
        <v>1140</v>
      </c>
      <c r="B30" s="25" t="s">
        <v>143</v>
      </c>
      <c r="C30" s="28">
        <v>0</v>
      </c>
      <c r="I30" s="22"/>
    </row>
    <row r="31" spans="1:9">
      <c r="A31" s="27">
        <v>1141</v>
      </c>
      <c r="B31" s="25" t="s">
        <v>144</v>
      </c>
      <c r="C31" s="28">
        <v>0</v>
      </c>
      <c r="I31" s="22"/>
    </row>
    <row r="32" spans="1:9">
      <c r="A32" s="27">
        <v>1142</v>
      </c>
      <c r="B32" s="25" t="s">
        <v>145</v>
      </c>
      <c r="C32" s="28">
        <v>0</v>
      </c>
      <c r="I32" s="22"/>
    </row>
    <row r="33" spans="1:9">
      <c r="A33" s="27">
        <v>1143</v>
      </c>
      <c r="B33" s="25" t="s">
        <v>146</v>
      </c>
      <c r="C33" s="28">
        <v>0</v>
      </c>
      <c r="I33" s="22"/>
    </row>
    <row r="34" spans="1:9">
      <c r="A34" s="27">
        <v>1144</v>
      </c>
      <c r="B34" s="25" t="s">
        <v>147</v>
      </c>
      <c r="C34" s="28">
        <v>0</v>
      </c>
      <c r="I34" s="22"/>
    </row>
    <row r="35" spans="1:9">
      <c r="A35" s="27">
        <v>1145</v>
      </c>
      <c r="B35" s="25" t="s">
        <v>148</v>
      </c>
      <c r="C35" s="28">
        <v>0</v>
      </c>
      <c r="I35" s="22"/>
    </row>
    <row r="36" spans="1:9">
      <c r="I36" s="22"/>
    </row>
    <row r="37" spans="1:9">
      <c r="A37" s="24" t="s">
        <v>149</v>
      </c>
      <c r="B37" s="24"/>
      <c r="C37" s="24"/>
      <c r="D37" s="24"/>
      <c r="E37" s="24"/>
      <c r="F37" s="24"/>
      <c r="G37" s="24"/>
      <c r="H37" s="24"/>
      <c r="I37" s="22"/>
    </row>
    <row r="38" spans="1:9">
      <c r="A38" s="26" t="s">
        <v>110</v>
      </c>
      <c r="B38" s="26" t="s">
        <v>111</v>
      </c>
      <c r="C38" s="26" t="s">
        <v>112</v>
      </c>
      <c r="D38" s="26" t="s">
        <v>150</v>
      </c>
      <c r="E38" s="26" t="s">
        <v>151</v>
      </c>
      <c r="F38" s="26" t="s">
        <v>152</v>
      </c>
      <c r="G38" s="26"/>
      <c r="H38" s="26"/>
      <c r="I38" s="22"/>
    </row>
    <row r="39" spans="1:9">
      <c r="A39" s="27">
        <v>1150</v>
      </c>
      <c r="B39" s="25" t="s">
        <v>153</v>
      </c>
      <c r="C39" s="28">
        <v>108450.03</v>
      </c>
      <c r="D39" s="25" t="s">
        <v>585</v>
      </c>
      <c r="I39" s="22"/>
    </row>
    <row r="40" spans="1:9">
      <c r="A40" s="27">
        <v>1151</v>
      </c>
      <c r="B40" s="25" t="s">
        <v>154</v>
      </c>
      <c r="C40" s="28">
        <v>108450.03</v>
      </c>
      <c r="D40" s="25" t="s">
        <v>585</v>
      </c>
      <c r="I40" s="22"/>
    </row>
    <row r="41" spans="1:9">
      <c r="I41" s="22"/>
    </row>
    <row r="42" spans="1:9">
      <c r="A42" s="24" t="s">
        <v>155</v>
      </c>
      <c r="B42" s="24"/>
      <c r="C42" s="24"/>
      <c r="D42" s="24"/>
      <c r="E42" s="24"/>
      <c r="F42" s="24"/>
      <c r="G42" s="24"/>
      <c r="H42" s="24"/>
      <c r="I42" s="22"/>
    </row>
    <row r="43" spans="1:9">
      <c r="A43" s="26" t="s">
        <v>110</v>
      </c>
      <c r="B43" s="26" t="s">
        <v>111</v>
      </c>
      <c r="C43" s="26" t="s">
        <v>112</v>
      </c>
      <c r="D43" s="26" t="s">
        <v>113</v>
      </c>
      <c r="E43" s="26" t="s">
        <v>128</v>
      </c>
      <c r="F43" s="26"/>
      <c r="G43" s="26"/>
      <c r="H43" s="26"/>
      <c r="I43" s="22"/>
    </row>
    <row r="44" spans="1:9">
      <c r="A44" s="27">
        <v>1213</v>
      </c>
      <c r="B44" s="25" t="s">
        <v>156</v>
      </c>
      <c r="C44" s="28">
        <v>0</v>
      </c>
      <c r="I44" s="22"/>
    </row>
    <row r="45" spans="1:9">
      <c r="I45" s="22"/>
    </row>
    <row r="46" spans="1:9">
      <c r="A46" s="24" t="s">
        <v>157</v>
      </c>
      <c r="B46" s="24"/>
      <c r="C46" s="24"/>
      <c r="D46" s="24"/>
      <c r="E46" s="24"/>
      <c r="F46" s="24"/>
      <c r="G46" s="24"/>
      <c r="H46" s="24"/>
      <c r="I46" s="22"/>
    </row>
    <row r="47" spans="1:9">
      <c r="A47" s="26" t="s">
        <v>110</v>
      </c>
      <c r="B47" s="26" t="s">
        <v>111</v>
      </c>
      <c r="C47" s="26" t="s">
        <v>112</v>
      </c>
      <c r="D47" s="26"/>
      <c r="E47" s="26"/>
      <c r="F47" s="26"/>
      <c r="G47" s="26"/>
      <c r="H47" s="26"/>
      <c r="I47" s="22"/>
    </row>
    <row r="48" spans="1:9">
      <c r="A48" s="27">
        <v>1214</v>
      </c>
      <c r="B48" s="25" t="s">
        <v>158</v>
      </c>
      <c r="C48" s="28">
        <v>0</v>
      </c>
      <c r="I48" s="22"/>
    </row>
    <row r="50" spans="1:9">
      <c r="A50" s="24" t="s">
        <v>159</v>
      </c>
      <c r="B50" s="24"/>
      <c r="C50" s="24"/>
      <c r="D50" s="24"/>
      <c r="E50" s="24"/>
      <c r="F50" s="24"/>
      <c r="G50" s="24"/>
      <c r="H50" s="24"/>
      <c r="I50" s="24"/>
    </row>
    <row r="51" spans="1:9">
      <c r="A51" s="26" t="s">
        <v>110</v>
      </c>
      <c r="B51" s="26" t="s">
        <v>111</v>
      </c>
      <c r="C51" s="26" t="s">
        <v>112</v>
      </c>
      <c r="D51" s="26" t="s">
        <v>160</v>
      </c>
      <c r="E51" s="26" t="s">
        <v>161</v>
      </c>
      <c r="F51" s="26" t="s">
        <v>150</v>
      </c>
      <c r="G51" s="26" t="s">
        <v>162</v>
      </c>
      <c r="H51" s="26" t="s">
        <v>163</v>
      </c>
      <c r="I51" s="26" t="s">
        <v>164</v>
      </c>
    </row>
    <row r="52" spans="1:9">
      <c r="A52" s="27">
        <v>1230</v>
      </c>
      <c r="B52" s="25" t="s">
        <v>165</v>
      </c>
      <c r="C52" s="28">
        <v>0</v>
      </c>
      <c r="D52" s="28">
        <v>0</v>
      </c>
      <c r="E52" s="28">
        <v>0</v>
      </c>
    </row>
    <row r="53" spans="1:9">
      <c r="A53" s="27">
        <v>1231</v>
      </c>
      <c r="B53" s="25" t="s">
        <v>168</v>
      </c>
      <c r="C53" s="28">
        <v>0</v>
      </c>
      <c r="D53" s="28">
        <v>0</v>
      </c>
      <c r="E53" s="28">
        <v>0</v>
      </c>
    </row>
    <row r="54" spans="1:9">
      <c r="A54" s="27">
        <v>1232</v>
      </c>
      <c r="B54" s="25" t="s">
        <v>170</v>
      </c>
      <c r="C54" s="28">
        <v>0</v>
      </c>
      <c r="D54" s="28">
        <v>0</v>
      </c>
      <c r="E54" s="28">
        <v>0</v>
      </c>
    </row>
    <row r="55" spans="1:9">
      <c r="A55" s="27">
        <v>1233</v>
      </c>
      <c r="B55" s="25" t="s">
        <v>171</v>
      </c>
      <c r="C55" s="28">
        <v>0</v>
      </c>
      <c r="D55" s="28">
        <v>0</v>
      </c>
      <c r="E55" s="28">
        <v>0</v>
      </c>
    </row>
    <row r="56" spans="1:9">
      <c r="A56" s="27">
        <v>1234</v>
      </c>
      <c r="B56" s="25" t="s">
        <v>172</v>
      </c>
      <c r="C56" s="28">
        <v>0</v>
      </c>
      <c r="D56" s="28">
        <v>0</v>
      </c>
      <c r="E56" s="28">
        <v>0</v>
      </c>
    </row>
    <row r="57" spans="1:9">
      <c r="A57" s="27">
        <v>1235</v>
      </c>
      <c r="B57" s="25" t="s">
        <v>173</v>
      </c>
      <c r="C57" s="28">
        <v>0</v>
      </c>
      <c r="D57" s="28">
        <v>0</v>
      </c>
      <c r="E57" s="28">
        <v>0</v>
      </c>
    </row>
    <row r="58" spans="1:9">
      <c r="A58" s="27">
        <v>1236</v>
      </c>
      <c r="B58" s="25" t="s">
        <v>174</v>
      </c>
      <c r="C58" s="28">
        <v>0</v>
      </c>
      <c r="D58" s="28">
        <v>0</v>
      </c>
      <c r="E58" s="28">
        <v>0</v>
      </c>
    </row>
    <row r="59" spans="1:9">
      <c r="A59" s="27">
        <v>1239</v>
      </c>
      <c r="B59" s="25" t="s">
        <v>175</v>
      </c>
      <c r="C59" s="28">
        <v>0</v>
      </c>
      <c r="D59" s="28">
        <v>0</v>
      </c>
      <c r="E59" s="28">
        <v>0</v>
      </c>
    </row>
    <row r="60" spans="1:9">
      <c r="A60" s="27">
        <v>1240</v>
      </c>
      <c r="B60" s="25" t="s">
        <v>176</v>
      </c>
      <c r="C60" s="28">
        <v>14831271.369999999</v>
      </c>
      <c r="D60" s="28">
        <f>SUM(D61:D66)</f>
        <v>1263180.92</v>
      </c>
      <c r="E60" s="28">
        <f>SUM(E61:E66)</f>
        <v>7945782.1100000003</v>
      </c>
      <c r="H60" s="28"/>
      <c r="I60" s="28"/>
    </row>
    <row r="61" spans="1:9">
      <c r="A61" s="27">
        <v>1241</v>
      </c>
      <c r="B61" s="25" t="s">
        <v>177</v>
      </c>
      <c r="C61" s="28">
        <v>3124313.16</v>
      </c>
      <c r="D61" s="31">
        <v>239001.71999999997</v>
      </c>
      <c r="E61" s="31">
        <v>2044756.62</v>
      </c>
    </row>
    <row r="62" spans="1:9">
      <c r="A62" s="27">
        <v>1242</v>
      </c>
      <c r="B62" s="25" t="s">
        <v>179</v>
      </c>
      <c r="C62" s="28">
        <v>2330734.17</v>
      </c>
      <c r="D62" s="31">
        <v>258891.27000000002</v>
      </c>
      <c r="E62" s="31">
        <v>591848.06000000006</v>
      </c>
    </row>
    <row r="63" spans="1:9">
      <c r="A63" s="27">
        <v>1243</v>
      </c>
      <c r="B63" s="25" t="s">
        <v>181</v>
      </c>
      <c r="C63" s="28">
        <v>201769.83</v>
      </c>
      <c r="D63" s="31">
        <v>25714.6</v>
      </c>
      <c r="E63" s="31">
        <v>79661.16</v>
      </c>
    </row>
    <row r="64" spans="1:9">
      <c r="A64" s="27">
        <v>1244</v>
      </c>
      <c r="B64" s="25" t="s">
        <v>182</v>
      </c>
      <c r="C64" s="28">
        <v>2246624.41</v>
      </c>
      <c r="D64" s="31">
        <v>129277.8</v>
      </c>
      <c r="E64" s="31">
        <v>1500975.01</v>
      </c>
    </row>
    <row r="65" spans="1:9">
      <c r="A65" s="27">
        <v>1245</v>
      </c>
      <c r="B65" s="25" t="s">
        <v>184</v>
      </c>
      <c r="C65" s="28">
        <v>0</v>
      </c>
      <c r="D65" s="31">
        <v>0</v>
      </c>
      <c r="E65" s="31">
        <v>0</v>
      </c>
    </row>
    <row r="66" spans="1:9">
      <c r="A66" s="27">
        <v>1246</v>
      </c>
      <c r="B66" s="25" t="s">
        <v>186</v>
      </c>
      <c r="C66" s="28">
        <v>6927829.7999999998</v>
      </c>
      <c r="D66" s="31">
        <v>610295.53</v>
      </c>
      <c r="E66" s="31">
        <v>3728541.26</v>
      </c>
    </row>
    <row r="67" spans="1:9">
      <c r="A67" s="27">
        <v>1247</v>
      </c>
      <c r="B67" s="25" t="s">
        <v>188</v>
      </c>
      <c r="C67" s="28">
        <v>0</v>
      </c>
      <c r="D67" s="28">
        <v>0</v>
      </c>
      <c r="E67" s="28">
        <v>0</v>
      </c>
    </row>
    <row r="68" spans="1:9">
      <c r="A68" s="27">
        <v>1248</v>
      </c>
      <c r="B68" s="25" t="s">
        <v>189</v>
      </c>
      <c r="C68" s="28">
        <v>0</v>
      </c>
      <c r="D68" s="95">
        <v>0</v>
      </c>
      <c r="E68" s="28">
        <v>0</v>
      </c>
    </row>
    <row r="69" spans="1:9">
      <c r="D69" s="96"/>
      <c r="E69" s="28"/>
    </row>
    <row r="70" spans="1:9">
      <c r="A70" s="24" t="s">
        <v>190</v>
      </c>
      <c r="B70" s="24"/>
      <c r="C70" s="24"/>
      <c r="D70" s="24"/>
      <c r="E70" s="24"/>
      <c r="F70" s="24"/>
      <c r="G70" s="24"/>
      <c r="H70" s="24"/>
      <c r="I70" s="24"/>
    </row>
    <row r="71" spans="1:9">
      <c r="A71" s="26" t="s">
        <v>110</v>
      </c>
      <c r="B71" s="26" t="s">
        <v>111</v>
      </c>
      <c r="C71" s="26" t="s">
        <v>112</v>
      </c>
      <c r="D71" s="26" t="s">
        <v>191</v>
      </c>
      <c r="E71" s="26" t="s">
        <v>192</v>
      </c>
      <c r="F71" s="26" t="s">
        <v>150</v>
      </c>
      <c r="G71" s="26" t="s">
        <v>162</v>
      </c>
      <c r="H71" s="26" t="s">
        <v>163</v>
      </c>
      <c r="I71" s="26" t="s">
        <v>164</v>
      </c>
    </row>
    <row r="72" spans="1:9">
      <c r="A72" s="27">
        <v>1250</v>
      </c>
      <c r="B72" s="25" t="s">
        <v>193</v>
      </c>
      <c r="C72" s="31">
        <v>571568.56999999995</v>
      </c>
      <c r="D72" s="31">
        <v>58400.13</v>
      </c>
      <c r="E72" s="31">
        <v>370954.51</v>
      </c>
      <c r="G72" s="32"/>
    </row>
    <row r="73" spans="1:9">
      <c r="A73" s="27">
        <v>1251</v>
      </c>
      <c r="B73" s="25" t="s">
        <v>194</v>
      </c>
      <c r="C73" s="28">
        <v>571568.56999999995</v>
      </c>
      <c r="D73" s="28">
        <v>58400.13</v>
      </c>
      <c r="E73" s="28">
        <v>370954.51</v>
      </c>
      <c r="G73" s="32"/>
    </row>
    <row r="74" spans="1:9">
      <c r="A74" s="27">
        <v>1252</v>
      </c>
      <c r="B74" s="25" t="s">
        <v>195</v>
      </c>
      <c r="C74" s="28">
        <v>0</v>
      </c>
      <c r="D74" s="28">
        <v>0</v>
      </c>
      <c r="E74" s="28">
        <v>0</v>
      </c>
    </row>
    <row r="75" spans="1:9">
      <c r="A75" s="27">
        <v>1253</v>
      </c>
      <c r="B75" s="25" t="s">
        <v>196</v>
      </c>
      <c r="C75" s="28">
        <v>0</v>
      </c>
      <c r="D75" s="28">
        <v>0</v>
      </c>
      <c r="E75" s="28">
        <v>0</v>
      </c>
    </row>
    <row r="76" spans="1:9">
      <c r="A76" s="27">
        <v>1254</v>
      </c>
      <c r="B76" s="25" t="s">
        <v>197</v>
      </c>
      <c r="C76" s="28">
        <v>0</v>
      </c>
      <c r="D76" s="28">
        <v>0</v>
      </c>
      <c r="E76" s="28">
        <v>0</v>
      </c>
    </row>
    <row r="77" spans="1:9">
      <c r="A77" s="27">
        <v>1259</v>
      </c>
      <c r="B77" s="25" t="s">
        <v>198</v>
      </c>
      <c r="C77" s="28">
        <v>0</v>
      </c>
      <c r="D77" s="28">
        <v>0</v>
      </c>
      <c r="E77" s="28">
        <v>0</v>
      </c>
    </row>
    <row r="78" spans="1:9">
      <c r="A78" s="27">
        <v>1270</v>
      </c>
      <c r="B78" s="25" t="s">
        <v>199</v>
      </c>
      <c r="C78" s="28">
        <v>0</v>
      </c>
      <c r="D78" s="28">
        <v>0</v>
      </c>
      <c r="E78" s="28">
        <v>0</v>
      </c>
    </row>
    <row r="79" spans="1:9">
      <c r="A79" s="27">
        <v>1271</v>
      </c>
      <c r="B79" s="25" t="s">
        <v>200</v>
      </c>
      <c r="C79" s="28">
        <v>0</v>
      </c>
      <c r="D79" s="28">
        <v>0</v>
      </c>
      <c r="E79" s="28">
        <v>0</v>
      </c>
    </row>
    <row r="80" spans="1:9">
      <c r="A80" s="27">
        <v>1272</v>
      </c>
      <c r="B80" s="25" t="s">
        <v>201</v>
      </c>
      <c r="C80" s="28">
        <v>0</v>
      </c>
      <c r="D80" s="28">
        <v>0</v>
      </c>
      <c r="E80" s="28">
        <v>0</v>
      </c>
    </row>
    <row r="81" spans="1:8">
      <c r="A81" s="27">
        <v>1273</v>
      </c>
      <c r="B81" s="25" t="s">
        <v>202</v>
      </c>
      <c r="C81" s="28">
        <v>0</v>
      </c>
      <c r="D81" s="28">
        <v>0</v>
      </c>
      <c r="E81" s="28">
        <v>0</v>
      </c>
    </row>
    <row r="82" spans="1:8">
      <c r="A82" s="27">
        <v>1274</v>
      </c>
      <c r="B82" s="25" t="s">
        <v>203</v>
      </c>
      <c r="C82" s="28">
        <v>0</v>
      </c>
      <c r="D82" s="28">
        <v>0</v>
      </c>
      <c r="E82" s="28">
        <v>0</v>
      </c>
    </row>
    <row r="83" spans="1:8">
      <c r="A83" s="27">
        <v>1275</v>
      </c>
      <c r="B83" s="25" t="s">
        <v>204</v>
      </c>
      <c r="C83" s="28">
        <v>0</v>
      </c>
      <c r="D83" s="28">
        <v>0</v>
      </c>
      <c r="E83" s="28">
        <v>0</v>
      </c>
    </row>
    <row r="84" spans="1:8">
      <c r="A84" s="27">
        <v>1279</v>
      </c>
      <c r="B84" s="25" t="s">
        <v>205</v>
      </c>
      <c r="C84" s="28">
        <v>0</v>
      </c>
      <c r="D84" s="28">
        <v>0</v>
      </c>
      <c r="E84" s="28">
        <v>0</v>
      </c>
    </row>
    <row r="86" spans="1:8">
      <c r="A86" s="24" t="s">
        <v>206</v>
      </c>
      <c r="B86" s="24"/>
      <c r="C86" s="24"/>
      <c r="D86" s="24"/>
      <c r="E86" s="24"/>
      <c r="F86" s="24"/>
      <c r="G86" s="24"/>
      <c r="H86" s="24"/>
    </row>
    <row r="87" spans="1:8">
      <c r="A87" s="26" t="s">
        <v>110</v>
      </c>
      <c r="B87" s="26" t="s">
        <v>111</v>
      </c>
      <c r="C87" s="26" t="s">
        <v>112</v>
      </c>
      <c r="D87" s="26" t="s">
        <v>207</v>
      </c>
      <c r="E87" s="26"/>
      <c r="F87" s="26"/>
      <c r="G87" s="26"/>
      <c r="H87" s="26"/>
    </row>
    <row r="88" spans="1:8">
      <c r="A88" s="27">
        <v>1160</v>
      </c>
      <c r="B88" s="25" t="s">
        <v>208</v>
      </c>
      <c r="C88" s="28">
        <v>0</v>
      </c>
    </row>
    <row r="89" spans="1:8">
      <c r="A89" s="27">
        <v>1161</v>
      </c>
      <c r="B89" s="25" t="s">
        <v>209</v>
      </c>
      <c r="C89" s="28">
        <v>0</v>
      </c>
    </row>
    <row r="90" spans="1:8">
      <c r="A90" s="27">
        <v>1162</v>
      </c>
      <c r="B90" s="25" t="s">
        <v>210</v>
      </c>
      <c r="C90" s="28">
        <v>0</v>
      </c>
    </row>
    <row r="92" spans="1:8">
      <c r="A92" s="24" t="s">
        <v>211</v>
      </c>
      <c r="B92" s="24"/>
      <c r="C92" s="24"/>
      <c r="D92" s="24"/>
      <c r="E92" s="24"/>
      <c r="F92" s="24"/>
      <c r="G92" s="24"/>
      <c r="H92" s="24"/>
    </row>
    <row r="93" spans="1:8">
      <c r="A93" s="26" t="s">
        <v>110</v>
      </c>
      <c r="B93" s="26" t="s">
        <v>111</v>
      </c>
      <c r="C93" s="26" t="s">
        <v>112</v>
      </c>
      <c r="D93" s="26" t="s">
        <v>128</v>
      </c>
      <c r="E93" s="26"/>
      <c r="F93" s="26"/>
      <c r="G93" s="26"/>
      <c r="H93" s="26"/>
    </row>
    <row r="94" spans="1:8">
      <c r="A94" s="27">
        <v>1290</v>
      </c>
      <c r="B94" s="25" t="s">
        <v>212</v>
      </c>
      <c r="C94" s="28">
        <v>0</v>
      </c>
    </row>
    <row r="95" spans="1:8">
      <c r="A95" s="27">
        <v>1291</v>
      </c>
      <c r="B95" s="25" t="s">
        <v>213</v>
      </c>
      <c r="C95" s="28">
        <v>0</v>
      </c>
    </row>
    <row r="96" spans="1:8">
      <c r="A96" s="27">
        <v>1292</v>
      </c>
      <c r="B96" s="25" t="s">
        <v>214</v>
      </c>
      <c r="C96" s="28">
        <v>0</v>
      </c>
    </row>
    <row r="97" spans="1:212">
      <c r="A97" s="27">
        <v>1293</v>
      </c>
      <c r="B97" s="25" t="s">
        <v>215</v>
      </c>
      <c r="C97" s="28">
        <v>0</v>
      </c>
    </row>
    <row r="99" spans="1:212">
      <c r="A99" s="24" t="s">
        <v>216</v>
      </c>
      <c r="B99" s="24"/>
      <c r="C99" s="24"/>
      <c r="D99" s="24"/>
      <c r="E99" s="24"/>
      <c r="F99" s="24"/>
      <c r="G99" s="24"/>
      <c r="H99" s="24"/>
    </row>
    <row r="100" spans="1:212">
      <c r="A100" s="26" t="s">
        <v>110</v>
      </c>
      <c r="B100" s="26" t="s">
        <v>111</v>
      </c>
      <c r="C100" s="26" t="s">
        <v>112</v>
      </c>
      <c r="D100" s="26" t="s">
        <v>124</v>
      </c>
      <c r="E100" s="26" t="s">
        <v>125</v>
      </c>
      <c r="F100" s="26" t="s">
        <v>126</v>
      </c>
      <c r="G100" s="26" t="s">
        <v>217</v>
      </c>
      <c r="H100" s="26" t="s">
        <v>218</v>
      </c>
    </row>
    <row r="101" spans="1:212" s="97" customFormat="1">
      <c r="A101" s="27">
        <v>2110</v>
      </c>
      <c r="B101" s="25" t="s">
        <v>219</v>
      </c>
      <c r="C101" s="31">
        <v>7508477.1299999999</v>
      </c>
      <c r="D101" s="31">
        <v>7343033.9699999988</v>
      </c>
      <c r="E101" s="31">
        <v>165443.16</v>
      </c>
      <c r="F101" s="31">
        <v>0</v>
      </c>
      <c r="G101" s="31">
        <v>0</v>
      </c>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row>
    <row r="102" spans="1:212" s="97" customFormat="1">
      <c r="A102" s="27">
        <v>2111</v>
      </c>
      <c r="B102" s="25" t="s">
        <v>220</v>
      </c>
      <c r="C102" s="31">
        <v>0</v>
      </c>
      <c r="D102" s="31">
        <v>0</v>
      </c>
      <c r="E102" s="31">
        <v>0</v>
      </c>
      <c r="F102" s="31">
        <v>0</v>
      </c>
      <c r="G102" s="31">
        <v>0</v>
      </c>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row>
    <row r="103" spans="1:212" s="97" customFormat="1">
      <c r="A103" s="27">
        <v>2112</v>
      </c>
      <c r="B103" s="25" t="s">
        <v>221</v>
      </c>
      <c r="C103" s="31">
        <v>4380202.09</v>
      </c>
      <c r="D103" s="31">
        <v>4214758.93</v>
      </c>
      <c r="E103" s="31">
        <v>165443.16</v>
      </c>
      <c r="F103" s="31">
        <v>0</v>
      </c>
      <c r="G103" s="31">
        <v>0</v>
      </c>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row>
    <row r="104" spans="1:212" s="97" customFormat="1">
      <c r="A104" s="27">
        <v>2113</v>
      </c>
      <c r="B104" s="25" t="s">
        <v>222</v>
      </c>
      <c r="C104" s="31">
        <v>0</v>
      </c>
      <c r="D104" s="31">
        <v>0</v>
      </c>
      <c r="E104" s="31">
        <v>0</v>
      </c>
      <c r="F104" s="31">
        <v>0</v>
      </c>
      <c r="G104" s="31">
        <v>0</v>
      </c>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row>
    <row r="105" spans="1:212" s="97" customFormat="1">
      <c r="A105" s="27">
        <v>2114</v>
      </c>
      <c r="B105" s="25" t="s">
        <v>223</v>
      </c>
      <c r="C105" s="31">
        <v>0</v>
      </c>
      <c r="D105" s="31">
        <v>0</v>
      </c>
      <c r="E105" s="31">
        <v>0</v>
      </c>
      <c r="F105" s="31">
        <v>0</v>
      </c>
      <c r="G105" s="31">
        <v>0</v>
      </c>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row>
    <row r="106" spans="1:212" s="97" customFormat="1">
      <c r="A106" s="27">
        <v>2115</v>
      </c>
      <c r="B106" s="25" t="s">
        <v>224</v>
      </c>
      <c r="C106" s="31">
        <v>0</v>
      </c>
      <c r="D106" s="31">
        <v>0</v>
      </c>
      <c r="E106" s="31">
        <v>0</v>
      </c>
      <c r="F106" s="31">
        <v>0</v>
      </c>
      <c r="G106" s="31">
        <v>0</v>
      </c>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row>
    <row r="107" spans="1:212" s="97" customFormat="1">
      <c r="A107" s="27">
        <v>2116</v>
      </c>
      <c r="B107" s="25" t="s">
        <v>225</v>
      </c>
      <c r="C107" s="31">
        <v>0</v>
      </c>
      <c r="D107" s="31">
        <v>0</v>
      </c>
      <c r="E107" s="31">
        <v>0</v>
      </c>
      <c r="F107" s="31">
        <v>0</v>
      </c>
      <c r="G107" s="31">
        <v>0</v>
      </c>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row>
    <row r="108" spans="1:212" s="97" customFormat="1">
      <c r="A108" s="27">
        <v>2117</v>
      </c>
      <c r="B108" s="25" t="s">
        <v>226</v>
      </c>
      <c r="C108" s="31">
        <v>1535679.8299999996</v>
      </c>
      <c r="D108" s="31">
        <v>1535679.8299999996</v>
      </c>
      <c r="E108" s="31">
        <v>0</v>
      </c>
      <c r="F108" s="31">
        <v>0</v>
      </c>
      <c r="G108" s="31">
        <v>0</v>
      </c>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row>
    <row r="109" spans="1:212" s="97" customFormat="1">
      <c r="A109" s="27">
        <v>2118</v>
      </c>
      <c r="B109" s="25" t="s">
        <v>227</v>
      </c>
      <c r="C109" s="31">
        <v>0</v>
      </c>
      <c r="D109" s="31">
        <v>0</v>
      </c>
      <c r="E109" s="31">
        <v>0</v>
      </c>
      <c r="F109" s="31">
        <v>0</v>
      </c>
      <c r="G109" s="31">
        <v>0</v>
      </c>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row>
    <row r="110" spans="1:212" s="97" customFormat="1">
      <c r="A110" s="27">
        <v>2119</v>
      </c>
      <c r="B110" s="25" t="s">
        <v>228</v>
      </c>
      <c r="C110" s="31">
        <v>1592595.21</v>
      </c>
      <c r="D110" s="31">
        <v>1592595.21</v>
      </c>
      <c r="E110" s="31">
        <v>0</v>
      </c>
      <c r="F110" s="31">
        <v>0</v>
      </c>
      <c r="G110" s="31">
        <v>0</v>
      </c>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row>
    <row r="111" spans="1:212">
      <c r="A111" s="27">
        <v>2120</v>
      </c>
      <c r="B111" s="25" t="s">
        <v>229</v>
      </c>
      <c r="C111" s="31">
        <v>0</v>
      </c>
      <c r="D111" s="31">
        <v>0</v>
      </c>
      <c r="E111" s="31">
        <v>0</v>
      </c>
      <c r="F111" s="31">
        <v>0</v>
      </c>
      <c r="G111" s="31">
        <v>0</v>
      </c>
    </row>
    <row r="112" spans="1:212">
      <c r="A112" s="27">
        <v>2121</v>
      </c>
      <c r="B112" s="25" t="s">
        <v>230</v>
      </c>
      <c r="C112" s="28">
        <v>0</v>
      </c>
      <c r="D112" s="28">
        <v>0</v>
      </c>
      <c r="E112" s="28">
        <v>0</v>
      </c>
      <c r="F112" s="28">
        <v>0</v>
      </c>
      <c r="G112" s="28">
        <v>0</v>
      </c>
    </row>
    <row r="113" spans="1:8">
      <c r="A113" s="27">
        <v>2122</v>
      </c>
      <c r="B113" s="25" t="s">
        <v>231</v>
      </c>
      <c r="C113" s="28">
        <v>0</v>
      </c>
      <c r="D113" s="28">
        <v>0</v>
      </c>
      <c r="E113" s="28">
        <v>0</v>
      </c>
      <c r="F113" s="28">
        <v>0</v>
      </c>
      <c r="G113" s="28">
        <v>0</v>
      </c>
    </row>
    <row r="114" spans="1:8">
      <c r="A114" s="27">
        <v>2129</v>
      </c>
      <c r="B114" s="25" t="s">
        <v>232</v>
      </c>
      <c r="C114" s="28">
        <v>0</v>
      </c>
      <c r="D114" s="28">
        <v>0</v>
      </c>
      <c r="E114" s="28">
        <v>0</v>
      </c>
      <c r="F114" s="28">
        <v>0</v>
      </c>
      <c r="G114" s="28">
        <v>0</v>
      </c>
    </row>
    <row r="116" spans="1:8">
      <c r="A116" s="24" t="s">
        <v>233</v>
      </c>
      <c r="B116" s="24"/>
      <c r="C116" s="24"/>
      <c r="D116" s="24"/>
      <c r="E116" s="24"/>
      <c r="F116" s="24"/>
      <c r="G116" s="24"/>
      <c r="H116" s="24"/>
    </row>
    <row r="117" spans="1:8">
      <c r="A117" s="26" t="s">
        <v>110</v>
      </c>
      <c r="B117" s="26" t="s">
        <v>111</v>
      </c>
      <c r="C117" s="26" t="s">
        <v>112</v>
      </c>
      <c r="D117" s="26" t="s">
        <v>234</v>
      </c>
      <c r="E117" s="26" t="s">
        <v>128</v>
      </c>
      <c r="F117" s="26"/>
      <c r="G117" s="26"/>
      <c r="H117" s="26"/>
    </row>
    <row r="118" spans="1:8">
      <c r="A118" s="27">
        <v>2160</v>
      </c>
      <c r="B118" s="25" t="s">
        <v>235</v>
      </c>
      <c r="C118" s="28">
        <v>0</v>
      </c>
    </row>
    <row r="119" spans="1:8">
      <c r="A119" s="27">
        <v>2161</v>
      </c>
      <c r="B119" s="25" t="s">
        <v>236</v>
      </c>
      <c r="C119" s="28">
        <v>0</v>
      </c>
    </row>
    <row r="120" spans="1:8">
      <c r="A120" s="27">
        <v>2162</v>
      </c>
      <c r="B120" s="25" t="s">
        <v>237</v>
      </c>
      <c r="C120" s="28">
        <v>0</v>
      </c>
    </row>
    <row r="121" spans="1:8">
      <c r="A121" s="27">
        <v>2163</v>
      </c>
      <c r="B121" s="25" t="s">
        <v>238</v>
      </c>
      <c r="C121" s="28">
        <v>0</v>
      </c>
    </row>
    <row r="122" spans="1:8">
      <c r="A122" s="27">
        <v>2164</v>
      </c>
      <c r="B122" s="25" t="s">
        <v>239</v>
      </c>
      <c r="C122" s="28">
        <v>0</v>
      </c>
    </row>
    <row r="123" spans="1:8">
      <c r="A123" s="27">
        <v>2165</v>
      </c>
      <c r="B123" s="25" t="s">
        <v>240</v>
      </c>
      <c r="C123" s="28">
        <v>0</v>
      </c>
    </row>
    <row r="124" spans="1:8">
      <c r="A124" s="27">
        <v>2166</v>
      </c>
      <c r="B124" s="25" t="s">
        <v>241</v>
      </c>
      <c r="C124" s="28">
        <v>0</v>
      </c>
    </row>
    <row r="125" spans="1:8">
      <c r="A125" s="27">
        <v>2250</v>
      </c>
      <c r="B125" s="25" t="s">
        <v>242</v>
      </c>
      <c r="C125" s="28">
        <v>0</v>
      </c>
    </row>
    <row r="126" spans="1:8">
      <c r="A126" s="27">
        <v>2251</v>
      </c>
      <c r="B126" s="25" t="s">
        <v>243</v>
      </c>
      <c r="C126" s="28">
        <v>0</v>
      </c>
    </row>
    <row r="127" spans="1:8">
      <c r="A127" s="27">
        <v>2252</v>
      </c>
      <c r="B127" s="25" t="s">
        <v>244</v>
      </c>
      <c r="C127" s="28">
        <v>0</v>
      </c>
    </row>
    <row r="128" spans="1:8">
      <c r="A128" s="27">
        <v>2253</v>
      </c>
      <c r="B128" s="25" t="s">
        <v>245</v>
      </c>
      <c r="C128" s="28">
        <v>0</v>
      </c>
    </row>
    <row r="129" spans="1:8">
      <c r="A129" s="27">
        <v>2254</v>
      </c>
      <c r="B129" s="25" t="s">
        <v>246</v>
      </c>
      <c r="C129" s="28">
        <v>0</v>
      </c>
    </row>
    <row r="130" spans="1:8">
      <c r="A130" s="27">
        <v>2255</v>
      </c>
      <c r="B130" s="25" t="s">
        <v>247</v>
      </c>
      <c r="C130" s="28">
        <v>0</v>
      </c>
    </row>
    <row r="131" spans="1:8">
      <c r="A131" s="27">
        <v>2256</v>
      </c>
      <c r="B131" s="25" t="s">
        <v>248</v>
      </c>
      <c r="C131" s="28">
        <v>0</v>
      </c>
    </row>
    <row r="133" spans="1:8">
      <c r="A133" s="24" t="s">
        <v>249</v>
      </c>
      <c r="B133" s="24"/>
      <c r="C133" s="24"/>
      <c r="D133" s="24"/>
      <c r="E133" s="24"/>
      <c r="F133" s="24"/>
      <c r="G133" s="24"/>
      <c r="H133" s="24"/>
    </row>
    <row r="134" spans="1:8">
      <c r="A134" s="29" t="s">
        <v>110</v>
      </c>
      <c r="B134" s="29" t="s">
        <v>111</v>
      </c>
      <c r="C134" s="29" t="s">
        <v>112</v>
      </c>
      <c r="D134" s="29" t="s">
        <v>234</v>
      </c>
      <c r="E134" s="29" t="s">
        <v>128</v>
      </c>
      <c r="F134" s="29"/>
      <c r="G134" s="29"/>
      <c r="H134" s="29"/>
    </row>
    <row r="135" spans="1:8">
      <c r="A135" s="27">
        <v>2159</v>
      </c>
      <c r="B135" s="25" t="s">
        <v>250</v>
      </c>
      <c r="C135" s="28">
        <v>0</v>
      </c>
    </row>
    <row r="136" spans="1:8">
      <c r="A136" s="27">
        <v>2199</v>
      </c>
      <c r="B136" s="25" t="s">
        <v>251</v>
      </c>
      <c r="C136" s="28">
        <v>0</v>
      </c>
    </row>
    <row r="137" spans="1:8">
      <c r="A137" s="27">
        <v>2240</v>
      </c>
      <c r="B137" s="25" t="s">
        <v>252</v>
      </c>
      <c r="C137" s="28">
        <v>0</v>
      </c>
    </row>
    <row r="138" spans="1:8">
      <c r="A138" s="27">
        <v>2241</v>
      </c>
      <c r="B138" s="25" t="s">
        <v>253</v>
      </c>
      <c r="C138" s="28">
        <v>0</v>
      </c>
    </row>
    <row r="139" spans="1:8">
      <c r="A139" s="27">
        <v>2242</v>
      </c>
      <c r="B139" s="25" t="s">
        <v>254</v>
      </c>
      <c r="C139" s="28">
        <v>0</v>
      </c>
    </row>
    <row r="140" spans="1:8">
      <c r="A140" s="27">
        <v>2249</v>
      </c>
      <c r="B140" s="25" t="s">
        <v>255</v>
      </c>
      <c r="C140" s="28">
        <v>0</v>
      </c>
    </row>
    <row r="142" spans="1:8" ht="12">
      <c r="A142" s="98" t="s">
        <v>586</v>
      </c>
    </row>
  </sheetData>
  <sheetProtection formatCells="0" formatColumns="0" formatRows="0" insertColumns="0" insertRows="0" insertHyperlinks="0" deleteColumns="0" deleteRows="0" sort="0" autoFilter="0" pivotTables="0"/>
  <mergeCells count="3">
    <mergeCell ref="A1:F1"/>
    <mergeCell ref="A2:F2"/>
    <mergeCell ref="A3:F3"/>
  </mergeCells>
  <printOptions horizontalCentered="1"/>
  <pageMargins left="0.6692913385826772" right="0.51181102362204722" top="0.74803149606299213" bottom="0.35433070866141736" header="0.31496062992125984" footer="0.31496062992125984"/>
  <pageSetup scale="57" fitToHeight="2" orientation="landscape"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N47"/>
  <sheetViews>
    <sheetView view="pageBreakPreview" zoomScale="106" zoomScaleNormal="100" zoomScaleSheetLayoutView="106" workbookViewId="0">
      <selection activeCell="B178" sqref="B178"/>
    </sheetView>
  </sheetViews>
  <sheetFormatPr baseColWidth="10" defaultColWidth="9.140625" defaultRowHeight="11.25"/>
  <cols>
    <col min="1" max="1" width="10" style="35" customWidth="1"/>
    <col min="2" max="2" width="68.5703125" style="35" customWidth="1"/>
    <col min="3" max="3" width="17.42578125" style="35" bestFit="1" customWidth="1"/>
    <col min="4" max="5" width="23.7109375" style="35" bestFit="1" customWidth="1"/>
    <col min="6" max="6" width="19.28515625" style="35" customWidth="1"/>
    <col min="7" max="7" width="20.5703125" style="35" customWidth="1"/>
    <col min="8" max="10" width="20.28515625" style="35" customWidth="1"/>
    <col min="11" max="11" width="12.85546875" style="35" bestFit="1" customWidth="1"/>
    <col min="12" max="12" width="12" style="35" bestFit="1" customWidth="1"/>
    <col min="13" max="16384" width="9.140625" style="35"/>
  </cols>
  <sheetData>
    <row r="1" spans="1:10" ht="18.95" customHeight="1">
      <c r="A1" s="757" t="s">
        <v>2594</v>
      </c>
      <c r="B1" s="758"/>
      <c r="C1" s="758"/>
      <c r="D1" s="758"/>
      <c r="E1" s="758"/>
      <c r="F1" s="758"/>
      <c r="G1" s="33" t="s">
        <v>42</v>
      </c>
      <c r="H1" s="34">
        <v>2018</v>
      </c>
    </row>
    <row r="2" spans="1:10" ht="18.95" customHeight="1">
      <c r="A2" s="757" t="s">
        <v>107</v>
      </c>
      <c r="B2" s="758"/>
      <c r="C2" s="758"/>
      <c r="D2" s="758"/>
      <c r="E2" s="758"/>
      <c r="F2" s="758"/>
      <c r="G2" s="33" t="s">
        <v>44</v>
      </c>
      <c r="H2" s="34" t="s">
        <v>1425</v>
      </c>
    </row>
    <row r="3" spans="1:10" ht="18.95" customHeight="1">
      <c r="A3" s="757" t="s">
        <v>2595</v>
      </c>
      <c r="B3" s="758"/>
      <c r="C3" s="758"/>
      <c r="D3" s="758"/>
      <c r="E3" s="758"/>
      <c r="F3" s="758"/>
      <c r="G3" s="33" t="s">
        <v>47</v>
      </c>
      <c r="H3" s="34">
        <v>1</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6">
      <c r="A17" s="35">
        <v>7230</v>
      </c>
      <c r="B17" s="35" t="s">
        <v>554</v>
      </c>
      <c r="C17" s="40">
        <v>0</v>
      </c>
      <c r="D17" s="40">
        <v>0</v>
      </c>
      <c r="E17" s="40">
        <v>0</v>
      </c>
      <c r="F17" s="40">
        <v>0</v>
      </c>
    </row>
    <row r="18" spans="1:6">
      <c r="A18" s="35">
        <v>7240</v>
      </c>
      <c r="B18" s="35" t="s">
        <v>555</v>
      </c>
      <c r="C18" s="40">
        <v>0</v>
      </c>
      <c r="D18" s="40">
        <v>0</v>
      </c>
      <c r="E18" s="40">
        <v>0</v>
      </c>
      <c r="F18" s="40">
        <v>0</v>
      </c>
    </row>
    <row r="19" spans="1:6">
      <c r="A19" s="35">
        <v>7250</v>
      </c>
      <c r="B19" s="35" t="s">
        <v>556</v>
      </c>
      <c r="C19" s="40">
        <v>0</v>
      </c>
      <c r="D19" s="40">
        <v>0</v>
      </c>
      <c r="E19" s="40">
        <v>0</v>
      </c>
      <c r="F19" s="40">
        <v>0</v>
      </c>
    </row>
    <row r="20" spans="1:6">
      <c r="A20" s="35">
        <v>7260</v>
      </c>
      <c r="B20" s="35" t="s">
        <v>557</v>
      </c>
      <c r="C20" s="40">
        <v>0</v>
      </c>
      <c r="D20" s="40">
        <v>0</v>
      </c>
      <c r="E20" s="40">
        <v>0</v>
      </c>
      <c r="F20" s="40">
        <v>0</v>
      </c>
    </row>
    <row r="21" spans="1:6">
      <c r="A21" s="35">
        <v>7310</v>
      </c>
      <c r="B21" s="35" t="s">
        <v>558</v>
      </c>
      <c r="C21" s="40">
        <v>0</v>
      </c>
      <c r="D21" s="40">
        <v>0</v>
      </c>
      <c r="E21" s="40">
        <v>0</v>
      </c>
      <c r="F21" s="40">
        <v>0</v>
      </c>
    </row>
    <row r="22" spans="1:6">
      <c r="A22" s="35">
        <v>7320</v>
      </c>
      <c r="B22" s="35" t="s">
        <v>559</v>
      </c>
      <c r="C22" s="40">
        <v>0</v>
      </c>
      <c r="D22" s="40">
        <v>0</v>
      </c>
      <c r="E22" s="40">
        <v>0</v>
      </c>
      <c r="F22" s="40">
        <v>0</v>
      </c>
    </row>
    <row r="23" spans="1:6">
      <c r="A23" s="35">
        <v>7330</v>
      </c>
      <c r="B23" s="35" t="s">
        <v>560</v>
      </c>
      <c r="C23" s="40">
        <v>0</v>
      </c>
      <c r="D23" s="40">
        <v>0</v>
      </c>
      <c r="E23" s="40">
        <v>0</v>
      </c>
      <c r="F23" s="40">
        <v>0</v>
      </c>
    </row>
    <row r="24" spans="1:6">
      <c r="A24" s="35">
        <v>7340</v>
      </c>
      <c r="B24" s="35" t="s">
        <v>561</v>
      </c>
      <c r="C24" s="40">
        <v>0</v>
      </c>
      <c r="D24" s="40">
        <v>0</v>
      </c>
      <c r="E24" s="40">
        <v>0</v>
      </c>
      <c r="F24" s="40">
        <v>0</v>
      </c>
    </row>
    <row r="25" spans="1:6">
      <c r="A25" s="35">
        <v>7350</v>
      </c>
      <c r="B25" s="35" t="s">
        <v>562</v>
      </c>
      <c r="C25" s="40">
        <v>0</v>
      </c>
      <c r="D25" s="40">
        <v>0</v>
      </c>
      <c r="E25" s="40">
        <v>0</v>
      </c>
      <c r="F25" s="40">
        <v>0</v>
      </c>
    </row>
    <row r="26" spans="1:6">
      <c r="A26" s="35">
        <v>7360</v>
      </c>
      <c r="B26" s="35" t="s">
        <v>563</v>
      </c>
      <c r="C26" s="40">
        <v>0</v>
      </c>
      <c r="D26" s="40">
        <v>0</v>
      </c>
      <c r="E26" s="40">
        <v>0</v>
      </c>
      <c r="F26" s="40">
        <v>0</v>
      </c>
    </row>
    <row r="27" spans="1:6">
      <c r="A27" s="35">
        <v>7410</v>
      </c>
      <c r="B27" s="35" t="s">
        <v>564</v>
      </c>
      <c r="C27" s="40">
        <v>0</v>
      </c>
      <c r="D27" s="40">
        <v>0</v>
      </c>
      <c r="E27" s="40">
        <v>0</v>
      </c>
      <c r="F27" s="40">
        <v>0</v>
      </c>
    </row>
    <row r="28" spans="1:6">
      <c r="A28" s="35">
        <v>7420</v>
      </c>
      <c r="B28" s="35" t="s">
        <v>565</v>
      </c>
      <c r="C28" s="40">
        <v>0</v>
      </c>
      <c r="D28" s="40">
        <v>0</v>
      </c>
      <c r="E28" s="40">
        <v>0</v>
      </c>
      <c r="F28" s="40">
        <v>0</v>
      </c>
    </row>
    <row r="29" spans="1:6">
      <c r="A29" s="35">
        <v>7510</v>
      </c>
      <c r="B29" s="35" t="s">
        <v>566</v>
      </c>
      <c r="C29" s="40">
        <v>0</v>
      </c>
      <c r="D29" s="40">
        <v>0</v>
      </c>
      <c r="E29" s="40">
        <v>0</v>
      </c>
      <c r="F29" s="40">
        <v>0</v>
      </c>
    </row>
    <row r="30" spans="1:6">
      <c r="A30" s="35">
        <v>7520</v>
      </c>
      <c r="B30" s="35" t="s">
        <v>567</v>
      </c>
      <c r="C30" s="40">
        <v>0</v>
      </c>
      <c r="D30" s="40">
        <v>0</v>
      </c>
      <c r="E30" s="40">
        <v>0</v>
      </c>
      <c r="F30" s="40">
        <v>0</v>
      </c>
    </row>
    <row r="31" spans="1:6">
      <c r="A31" s="35">
        <v>7610</v>
      </c>
      <c r="B31" s="35" t="s">
        <v>568</v>
      </c>
      <c r="C31" s="40">
        <v>0</v>
      </c>
      <c r="D31" s="40">
        <v>0</v>
      </c>
      <c r="E31" s="40">
        <v>0</v>
      </c>
      <c r="F31" s="40">
        <v>0</v>
      </c>
    </row>
    <row r="32" spans="1:6">
      <c r="A32" s="35">
        <v>7620</v>
      </c>
      <c r="B32" s="35" t="s">
        <v>569</v>
      </c>
      <c r="C32" s="40">
        <v>0</v>
      </c>
      <c r="D32" s="40">
        <v>0</v>
      </c>
      <c r="E32" s="40">
        <v>0</v>
      </c>
      <c r="F32" s="40">
        <v>0</v>
      </c>
    </row>
    <row r="33" spans="1:14">
      <c r="A33" s="35">
        <v>7630</v>
      </c>
      <c r="B33" s="35" t="s">
        <v>570</v>
      </c>
      <c r="C33" s="40">
        <v>0</v>
      </c>
      <c r="D33" s="40">
        <v>0</v>
      </c>
      <c r="E33" s="40">
        <v>0</v>
      </c>
      <c r="F33" s="40">
        <v>0</v>
      </c>
    </row>
    <row r="34" spans="1:14">
      <c r="A34" s="35">
        <v>7640</v>
      </c>
      <c r="B34" s="35" t="s">
        <v>571</v>
      </c>
      <c r="C34" s="40">
        <v>0</v>
      </c>
      <c r="D34" s="40">
        <v>0</v>
      </c>
      <c r="E34" s="40">
        <v>0</v>
      </c>
      <c r="F34" s="40">
        <v>0</v>
      </c>
      <c r="G34" s="186"/>
      <c r="H34" s="186"/>
      <c r="I34" s="328"/>
      <c r="J34" s="328"/>
      <c r="K34" s="328"/>
      <c r="L34" s="328"/>
      <c r="M34" s="94"/>
      <c r="N34" s="94"/>
    </row>
    <row r="35" spans="1:14" s="94" customFormat="1">
      <c r="A35" s="93">
        <v>8000</v>
      </c>
      <c r="B35" s="94" t="s">
        <v>572</v>
      </c>
      <c r="C35" s="170">
        <v>0</v>
      </c>
      <c r="D35" s="170">
        <f>SUM(D36:D47)</f>
        <v>718087876.98000014</v>
      </c>
      <c r="E35" s="170">
        <f t="shared" ref="E35:F35" si="0">SUM(E36:E47)</f>
        <v>718087876.98000014</v>
      </c>
      <c r="F35" s="170">
        <f t="shared" si="0"/>
        <v>229670772</v>
      </c>
      <c r="G35" s="102"/>
      <c r="H35" s="102"/>
      <c r="I35" s="138"/>
      <c r="J35" s="138"/>
      <c r="K35" s="138"/>
      <c r="L35" s="138"/>
      <c r="M35" s="35"/>
      <c r="N35" s="35"/>
    </row>
    <row r="36" spans="1:14">
      <c r="A36" s="35">
        <v>8110</v>
      </c>
      <c r="B36" s="102" t="s">
        <v>573</v>
      </c>
      <c r="C36" s="106">
        <v>0</v>
      </c>
      <c r="D36" s="106">
        <v>57417693</v>
      </c>
      <c r="E36" s="106">
        <v>0</v>
      </c>
      <c r="F36" s="106">
        <v>57417693</v>
      </c>
      <c r="G36" s="102"/>
      <c r="H36" s="102"/>
      <c r="I36" s="138"/>
      <c r="J36" s="138"/>
      <c r="K36" s="138"/>
      <c r="L36" s="138"/>
    </row>
    <row r="37" spans="1:14">
      <c r="A37" s="35">
        <v>8120</v>
      </c>
      <c r="B37" s="102" t="s">
        <v>574</v>
      </c>
      <c r="C37" s="106">
        <v>0</v>
      </c>
      <c r="D37" s="106">
        <v>71491387.930000007</v>
      </c>
      <c r="E37" s="106">
        <v>71202823.180000007</v>
      </c>
      <c r="F37" s="106">
        <v>-288564.75</v>
      </c>
      <c r="G37" s="102"/>
      <c r="H37" s="102"/>
      <c r="I37" s="138"/>
      <c r="J37" s="138"/>
      <c r="K37" s="138"/>
      <c r="L37" s="138"/>
    </row>
    <row r="38" spans="1:14">
      <c r="A38" s="35">
        <v>8130</v>
      </c>
      <c r="B38" s="102" t="s">
        <v>575</v>
      </c>
      <c r="C38" s="106">
        <v>0</v>
      </c>
      <c r="D38" s="106">
        <v>13785130.18</v>
      </c>
      <c r="E38" s="106">
        <v>0</v>
      </c>
      <c r="F38" s="106">
        <v>-13785130.18</v>
      </c>
      <c r="G38" s="102"/>
      <c r="H38" s="102"/>
      <c r="I38" s="138"/>
      <c r="J38" s="138"/>
      <c r="K38" s="138"/>
      <c r="L38" s="138"/>
    </row>
    <row r="39" spans="1:14">
      <c r="A39" s="35">
        <v>8140</v>
      </c>
      <c r="B39" s="102" t="s">
        <v>576</v>
      </c>
      <c r="C39" s="106">
        <v>0</v>
      </c>
      <c r="D39" s="106">
        <v>71491387.930000007</v>
      </c>
      <c r="E39" s="106">
        <v>71491387.930000007</v>
      </c>
      <c r="F39" s="106">
        <v>0</v>
      </c>
      <c r="G39" s="102"/>
      <c r="H39" s="102"/>
      <c r="I39" s="138"/>
      <c r="J39" s="138"/>
      <c r="K39" s="138"/>
      <c r="L39" s="138"/>
    </row>
    <row r="40" spans="1:14">
      <c r="A40" s="35">
        <v>8150</v>
      </c>
      <c r="B40" s="102" t="s">
        <v>577</v>
      </c>
      <c r="C40" s="106">
        <v>0</v>
      </c>
      <c r="D40" s="106">
        <v>0</v>
      </c>
      <c r="E40" s="106">
        <v>71491387.930000007</v>
      </c>
      <c r="F40" s="106">
        <v>71491387.930000007</v>
      </c>
      <c r="G40" s="102"/>
      <c r="H40" s="102"/>
      <c r="I40" s="138"/>
      <c r="J40" s="138"/>
      <c r="K40" s="138"/>
      <c r="L40" s="138"/>
    </row>
    <row r="41" spans="1:14">
      <c r="A41" s="35">
        <v>8210</v>
      </c>
      <c r="B41" s="102" t="s">
        <v>578</v>
      </c>
      <c r="C41" s="106">
        <v>0</v>
      </c>
      <c r="D41" s="106">
        <v>0</v>
      </c>
      <c r="E41" s="106">
        <v>57417693</v>
      </c>
      <c r="F41" s="106">
        <v>57417693</v>
      </c>
      <c r="G41" s="102"/>
      <c r="H41" s="102"/>
      <c r="I41" s="138"/>
      <c r="J41" s="138"/>
      <c r="K41" s="138"/>
      <c r="L41" s="138"/>
    </row>
    <row r="42" spans="1:14">
      <c r="A42" s="35">
        <v>8220</v>
      </c>
      <c r="B42" s="102" t="s">
        <v>579</v>
      </c>
      <c r="C42" s="106">
        <v>0</v>
      </c>
      <c r="D42" s="106">
        <v>146865305.40000001</v>
      </c>
      <c r="E42" s="106">
        <v>146006104.80000001</v>
      </c>
      <c r="F42" s="106">
        <v>859200.6</v>
      </c>
      <c r="G42" s="102"/>
      <c r="H42" s="102"/>
      <c r="I42" s="138"/>
      <c r="J42" s="138"/>
      <c r="K42" s="138"/>
      <c r="L42" s="138"/>
    </row>
    <row r="43" spans="1:14">
      <c r="A43" s="102">
        <v>8230</v>
      </c>
      <c r="B43" s="102" t="s">
        <v>580</v>
      </c>
      <c r="C43" s="106">
        <v>0</v>
      </c>
      <c r="D43" s="106">
        <v>75662482.219999999</v>
      </c>
      <c r="E43" s="106">
        <v>89447612.400000006</v>
      </c>
      <c r="F43" s="106">
        <v>-13785130.18</v>
      </c>
      <c r="G43" s="102"/>
      <c r="H43" s="102"/>
      <c r="I43" s="138"/>
      <c r="J43" s="138"/>
      <c r="K43" s="138"/>
      <c r="L43" s="138"/>
    </row>
    <row r="44" spans="1:14">
      <c r="A44" s="102">
        <v>8240</v>
      </c>
      <c r="B44" s="102" t="s">
        <v>581</v>
      </c>
      <c r="C44" s="106">
        <v>0</v>
      </c>
      <c r="D44" s="106">
        <v>70343622.579999998</v>
      </c>
      <c r="E44" s="106">
        <v>70343622.579999998</v>
      </c>
      <c r="F44" s="106">
        <v>0</v>
      </c>
      <c r="G44" s="102"/>
      <c r="H44" s="102"/>
      <c r="I44" s="138"/>
      <c r="J44" s="138"/>
      <c r="K44" s="138"/>
      <c r="L44" s="138"/>
    </row>
    <row r="45" spans="1:14">
      <c r="A45" s="102">
        <v>8250</v>
      </c>
      <c r="B45" s="102" t="s">
        <v>582</v>
      </c>
      <c r="C45" s="106">
        <v>0</v>
      </c>
      <c r="D45" s="106">
        <v>70343622.579999998</v>
      </c>
      <c r="E45" s="106">
        <v>70343622.579999998</v>
      </c>
      <c r="F45" s="106">
        <v>0</v>
      </c>
      <c r="G45" s="102"/>
      <c r="H45" s="102"/>
      <c r="I45" s="138"/>
      <c r="J45" s="138"/>
      <c r="K45" s="138"/>
      <c r="L45" s="138"/>
    </row>
    <row r="46" spans="1:14">
      <c r="A46" s="102">
        <v>8260</v>
      </c>
      <c r="B46" s="102" t="s">
        <v>583</v>
      </c>
      <c r="C46" s="106">
        <v>0</v>
      </c>
      <c r="D46" s="106">
        <v>70343622.579999998</v>
      </c>
      <c r="E46" s="106">
        <v>70343622.579999998</v>
      </c>
      <c r="F46" s="106">
        <v>0</v>
      </c>
      <c r="G46" s="102"/>
      <c r="H46" s="102"/>
      <c r="I46" s="102"/>
      <c r="J46" s="102"/>
      <c r="K46" s="102"/>
      <c r="L46" s="102"/>
    </row>
    <row r="47" spans="1:14">
      <c r="A47" s="102">
        <v>8270</v>
      </c>
      <c r="B47" s="102" t="s">
        <v>584</v>
      </c>
      <c r="C47" s="106">
        <v>0</v>
      </c>
      <c r="D47" s="106">
        <v>70343622.579999998</v>
      </c>
      <c r="E47" s="106">
        <v>0</v>
      </c>
      <c r="F47" s="106">
        <v>70343622.579999998</v>
      </c>
      <c r="G47" s="102"/>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50"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2"/>
  <sheetViews>
    <sheetView zoomScale="80" zoomScaleNormal="80" workbookViewId="0">
      <selection activeCell="D75" sqref="D75"/>
    </sheetView>
  </sheetViews>
  <sheetFormatPr baseColWidth="10" defaultColWidth="9.140625" defaultRowHeight="11.25"/>
  <cols>
    <col min="1" max="1" width="10" style="202" customWidth="1"/>
    <col min="2" max="2" width="64.5703125" style="202" bestFit="1" customWidth="1"/>
    <col min="3" max="3" width="16.42578125" style="202" bestFit="1" customWidth="1"/>
    <col min="4" max="4" width="19.140625" style="202" customWidth="1"/>
    <col min="5" max="5" width="28" style="202" customWidth="1"/>
    <col min="6" max="6" width="22.7109375" style="202" customWidth="1"/>
    <col min="7" max="7" width="16.7109375" style="202" customWidth="1"/>
    <col min="8" max="8" width="36.7109375" style="202" customWidth="1"/>
    <col min="9" max="9" width="27.140625" style="202" customWidth="1"/>
    <col min="10" max="16384" width="9.140625" style="202"/>
  </cols>
  <sheetData>
    <row r="1" spans="1:8" s="195" customFormat="1" ht="18.95" customHeight="1">
      <c r="A1" s="796" t="s">
        <v>2599</v>
      </c>
      <c r="B1" s="797"/>
      <c r="C1" s="797"/>
      <c r="D1" s="797"/>
      <c r="E1" s="797"/>
      <c r="F1" s="797"/>
      <c r="G1" s="329" t="s">
        <v>42</v>
      </c>
      <c r="H1" s="330">
        <v>2018</v>
      </c>
    </row>
    <row r="2" spans="1:8" s="195" customFormat="1" ht="18.95" customHeight="1">
      <c r="A2" s="796" t="s">
        <v>107</v>
      </c>
      <c r="B2" s="797"/>
      <c r="C2" s="797"/>
      <c r="D2" s="797"/>
      <c r="E2" s="797"/>
      <c r="F2" s="797"/>
      <c r="G2" s="329" t="s">
        <v>44</v>
      </c>
      <c r="H2" s="330" t="s">
        <v>45</v>
      </c>
    </row>
    <row r="3" spans="1:8" s="195" customFormat="1" ht="18.95" customHeight="1">
      <c r="A3" s="796" t="s">
        <v>2600</v>
      </c>
      <c r="B3" s="797"/>
      <c r="C3" s="797"/>
      <c r="D3" s="797"/>
      <c r="E3" s="797"/>
      <c r="F3" s="797"/>
      <c r="G3" s="329" t="s">
        <v>47</v>
      </c>
      <c r="H3" s="330">
        <v>4</v>
      </c>
    </row>
    <row r="4" spans="1:8">
      <c r="A4" s="331" t="s">
        <v>108</v>
      </c>
      <c r="B4" s="332"/>
      <c r="C4" s="332"/>
      <c r="D4" s="332"/>
      <c r="E4" s="332"/>
      <c r="F4" s="332"/>
      <c r="G4" s="332"/>
      <c r="H4" s="332"/>
    </row>
    <row r="6" spans="1:8">
      <c r="A6" s="332" t="s">
        <v>109</v>
      </c>
      <c r="B6" s="332"/>
      <c r="C6" s="332"/>
      <c r="D6" s="332"/>
      <c r="E6" s="332"/>
      <c r="F6" s="332"/>
      <c r="G6" s="332"/>
      <c r="H6" s="332"/>
    </row>
    <row r="7" spans="1:8">
      <c r="A7" s="333" t="s">
        <v>110</v>
      </c>
      <c r="B7" s="333" t="s">
        <v>111</v>
      </c>
      <c r="C7" s="333" t="s">
        <v>112</v>
      </c>
      <c r="D7" s="333" t="s">
        <v>113</v>
      </c>
      <c r="E7" s="333"/>
      <c r="F7" s="333"/>
      <c r="G7" s="333"/>
      <c r="H7" s="333"/>
    </row>
    <row r="8" spans="1:8">
      <c r="A8" s="334">
        <v>1114</v>
      </c>
      <c r="B8" s="202" t="s">
        <v>114</v>
      </c>
      <c r="C8" s="335">
        <v>0</v>
      </c>
    </row>
    <row r="9" spans="1:8">
      <c r="A9" s="334">
        <v>1115</v>
      </c>
      <c r="B9" s="202" t="s">
        <v>116</v>
      </c>
      <c r="C9" s="335">
        <v>0</v>
      </c>
    </row>
    <row r="10" spans="1:8">
      <c r="A10" s="334">
        <v>1121</v>
      </c>
      <c r="B10" s="202" t="s">
        <v>117</v>
      </c>
      <c r="C10" s="335">
        <v>0</v>
      </c>
    </row>
    <row r="11" spans="1:8">
      <c r="A11" s="334">
        <v>1211</v>
      </c>
      <c r="B11" s="202" t="s">
        <v>118</v>
      </c>
      <c r="C11" s="335">
        <v>0</v>
      </c>
    </row>
    <row r="13" spans="1:8">
      <c r="A13" s="332" t="s">
        <v>119</v>
      </c>
      <c r="B13" s="332"/>
      <c r="C13" s="332"/>
      <c r="D13" s="332"/>
      <c r="E13" s="332"/>
      <c r="F13" s="332"/>
      <c r="G13" s="332"/>
      <c r="H13" s="332"/>
    </row>
    <row r="14" spans="1:8">
      <c r="A14" s="333" t="s">
        <v>110</v>
      </c>
      <c r="B14" s="333" t="s">
        <v>111</v>
      </c>
      <c r="C14" s="333" t="s">
        <v>112</v>
      </c>
      <c r="D14" s="333">
        <v>2017</v>
      </c>
      <c r="E14" s="333">
        <f>D14-1</f>
        <v>2016</v>
      </c>
      <c r="F14" s="333">
        <f>E14-1</f>
        <v>2015</v>
      </c>
      <c r="G14" s="333">
        <f>F14-1</f>
        <v>2014</v>
      </c>
      <c r="H14" s="333" t="s">
        <v>120</v>
      </c>
    </row>
    <row r="15" spans="1:8">
      <c r="A15" s="334">
        <v>1122</v>
      </c>
      <c r="B15" s="202" t="s">
        <v>121</v>
      </c>
      <c r="C15" s="335">
        <v>267755.5</v>
      </c>
      <c r="D15" s="335">
        <v>595012.65</v>
      </c>
      <c r="E15" s="335">
        <v>233426.41</v>
      </c>
      <c r="F15" s="335">
        <v>1628641.58</v>
      </c>
      <c r="G15" s="335">
        <v>0</v>
      </c>
      <c r="H15" s="202" t="s">
        <v>1645</v>
      </c>
    </row>
    <row r="16" spans="1:8">
      <c r="A16" s="334">
        <v>1124</v>
      </c>
      <c r="B16" s="202" t="s">
        <v>122</v>
      </c>
      <c r="C16" s="335">
        <v>0</v>
      </c>
      <c r="D16" s="335">
        <v>0</v>
      </c>
      <c r="E16" s="335">
        <v>0</v>
      </c>
      <c r="F16" s="335">
        <v>0</v>
      </c>
      <c r="G16" s="335">
        <v>0</v>
      </c>
    </row>
    <row r="18" spans="1:8">
      <c r="A18" s="332" t="s">
        <v>123</v>
      </c>
      <c r="B18" s="332"/>
      <c r="C18" s="332"/>
      <c r="D18" s="332"/>
      <c r="E18" s="332"/>
      <c r="F18" s="332"/>
      <c r="G18" s="332"/>
      <c r="H18" s="332"/>
    </row>
    <row r="19" spans="1:8">
      <c r="A19" s="333" t="s">
        <v>110</v>
      </c>
      <c r="B19" s="333" t="s">
        <v>111</v>
      </c>
      <c r="C19" s="333" t="s">
        <v>112</v>
      </c>
      <c r="D19" s="333" t="s">
        <v>124</v>
      </c>
      <c r="E19" s="333" t="s">
        <v>125</v>
      </c>
      <c r="F19" s="333" t="s">
        <v>126</v>
      </c>
      <c r="G19" s="333" t="s">
        <v>127</v>
      </c>
      <c r="H19" s="333" t="s">
        <v>128</v>
      </c>
    </row>
    <row r="20" spans="1:8">
      <c r="A20" s="334">
        <v>1123</v>
      </c>
      <c r="B20" s="202" t="s">
        <v>129</v>
      </c>
      <c r="C20" s="335">
        <v>1947.31</v>
      </c>
      <c r="D20" s="335">
        <f>C20</f>
        <v>1947.31</v>
      </c>
      <c r="E20" s="335">
        <v>0</v>
      </c>
      <c r="F20" s="335">
        <v>0</v>
      </c>
      <c r="G20" s="335">
        <v>0</v>
      </c>
      <c r="H20" s="336" t="s">
        <v>1646</v>
      </c>
    </row>
    <row r="21" spans="1:8">
      <c r="A21" s="334">
        <v>1125</v>
      </c>
      <c r="B21" s="202" t="s">
        <v>131</v>
      </c>
      <c r="C21" s="335">
        <v>0</v>
      </c>
      <c r="D21" s="335">
        <v>0</v>
      </c>
      <c r="E21" s="335">
        <v>0</v>
      </c>
      <c r="F21" s="335">
        <v>0</v>
      </c>
      <c r="G21" s="335">
        <v>0</v>
      </c>
    </row>
    <row r="22" spans="1:8">
      <c r="A22" s="334">
        <v>1131</v>
      </c>
      <c r="B22" s="202" t="s">
        <v>132</v>
      </c>
      <c r="C22" s="335">
        <v>0</v>
      </c>
      <c r="D22" s="335">
        <v>0</v>
      </c>
      <c r="E22" s="335">
        <v>0</v>
      </c>
      <c r="F22" s="335">
        <v>0</v>
      </c>
      <c r="G22" s="335">
        <v>0</v>
      </c>
    </row>
    <row r="23" spans="1:8">
      <c r="A23" s="334">
        <v>1132</v>
      </c>
      <c r="B23" s="202" t="s">
        <v>134</v>
      </c>
      <c r="C23" s="335">
        <v>0</v>
      </c>
      <c r="D23" s="335">
        <v>0</v>
      </c>
      <c r="E23" s="335">
        <v>0</v>
      </c>
      <c r="F23" s="335">
        <v>0</v>
      </c>
      <c r="G23" s="335">
        <v>0</v>
      </c>
    </row>
    <row r="24" spans="1:8">
      <c r="A24" s="334">
        <v>1133</v>
      </c>
      <c r="B24" s="202" t="s">
        <v>135</v>
      </c>
      <c r="C24" s="335">
        <v>0</v>
      </c>
      <c r="D24" s="335">
        <v>0</v>
      </c>
      <c r="E24" s="335">
        <v>0</v>
      </c>
      <c r="F24" s="335">
        <v>0</v>
      </c>
      <c r="G24" s="335">
        <v>0</v>
      </c>
    </row>
    <row r="25" spans="1:8">
      <c r="A25" s="334">
        <v>1134</v>
      </c>
      <c r="B25" s="202" t="s">
        <v>136</v>
      </c>
      <c r="C25" s="335">
        <v>0</v>
      </c>
      <c r="D25" s="335">
        <v>0</v>
      </c>
      <c r="E25" s="335">
        <v>0</v>
      </c>
      <c r="F25" s="335">
        <v>0</v>
      </c>
      <c r="G25" s="335">
        <v>0</v>
      </c>
    </row>
    <row r="26" spans="1:8">
      <c r="A26" s="334">
        <v>1139</v>
      </c>
      <c r="B26" s="202" t="s">
        <v>137</v>
      </c>
      <c r="C26" s="335">
        <v>0</v>
      </c>
      <c r="D26" s="335">
        <v>0</v>
      </c>
      <c r="E26" s="335">
        <v>0</v>
      </c>
      <c r="F26" s="335">
        <v>0</v>
      </c>
      <c r="G26" s="335">
        <v>0</v>
      </c>
    </row>
    <row r="28" spans="1:8">
      <c r="A28" s="332" t="s">
        <v>138</v>
      </c>
      <c r="B28" s="332"/>
      <c r="C28" s="332"/>
      <c r="D28" s="332"/>
      <c r="E28" s="332"/>
      <c r="F28" s="332"/>
      <c r="G28" s="332"/>
      <c r="H28" s="332"/>
    </row>
    <row r="29" spans="1:8">
      <c r="A29" s="333" t="s">
        <v>110</v>
      </c>
      <c r="B29" s="333" t="s">
        <v>111</v>
      </c>
      <c r="C29" s="333" t="s">
        <v>112</v>
      </c>
      <c r="D29" s="333" t="s">
        <v>139</v>
      </c>
      <c r="E29" s="333" t="s">
        <v>140</v>
      </c>
      <c r="F29" s="333" t="s">
        <v>141</v>
      </c>
      <c r="G29" s="333" t="s">
        <v>142</v>
      </c>
      <c r="H29" s="333"/>
    </row>
    <row r="30" spans="1:8">
      <c r="A30" s="334">
        <v>1140</v>
      </c>
      <c r="B30" s="202" t="s">
        <v>143</v>
      </c>
      <c r="C30" s="335">
        <v>0</v>
      </c>
    </row>
    <row r="31" spans="1:8">
      <c r="A31" s="334">
        <v>1141</v>
      </c>
      <c r="B31" s="202" t="s">
        <v>144</v>
      </c>
      <c r="C31" s="335">
        <v>0</v>
      </c>
    </row>
    <row r="32" spans="1:8">
      <c r="A32" s="334">
        <v>1142</v>
      </c>
      <c r="B32" s="202" t="s">
        <v>145</v>
      </c>
      <c r="C32" s="335">
        <v>0</v>
      </c>
    </row>
    <row r="33" spans="1:8">
      <c r="A33" s="334">
        <v>1143</v>
      </c>
      <c r="B33" s="202" t="s">
        <v>146</v>
      </c>
      <c r="C33" s="335">
        <v>0</v>
      </c>
    </row>
    <row r="34" spans="1:8">
      <c r="A34" s="334">
        <v>1144</v>
      </c>
      <c r="B34" s="202" t="s">
        <v>147</v>
      </c>
      <c r="C34" s="335">
        <v>0</v>
      </c>
    </row>
    <row r="35" spans="1:8">
      <c r="A35" s="334">
        <v>1145</v>
      </c>
      <c r="B35" s="202" t="s">
        <v>148</v>
      </c>
      <c r="C35" s="335">
        <v>0</v>
      </c>
    </row>
    <row r="37" spans="1:8">
      <c r="A37" s="332" t="s">
        <v>149</v>
      </c>
      <c r="B37" s="332"/>
      <c r="C37" s="332"/>
      <c r="D37" s="332"/>
      <c r="E37" s="332"/>
      <c r="F37" s="332"/>
      <c r="G37" s="332"/>
      <c r="H37" s="332"/>
    </row>
    <row r="38" spans="1:8">
      <c r="A38" s="333" t="s">
        <v>110</v>
      </c>
      <c r="B38" s="333" t="s">
        <v>111</v>
      </c>
      <c r="C38" s="333" t="s">
        <v>112</v>
      </c>
      <c r="D38" s="333" t="s">
        <v>150</v>
      </c>
      <c r="E38" s="333" t="s">
        <v>151</v>
      </c>
      <c r="F38" s="333" t="s">
        <v>152</v>
      </c>
      <c r="G38" s="333"/>
      <c r="H38" s="333"/>
    </row>
    <row r="39" spans="1:8">
      <c r="A39" s="334">
        <v>1150</v>
      </c>
      <c r="B39" s="202" t="s">
        <v>153</v>
      </c>
      <c r="C39" s="335">
        <v>0</v>
      </c>
    </row>
    <row r="40" spans="1:8">
      <c r="A40" s="334">
        <v>1151</v>
      </c>
      <c r="B40" s="202" t="s">
        <v>154</v>
      </c>
      <c r="C40" s="335">
        <v>0</v>
      </c>
    </row>
    <row r="42" spans="1:8">
      <c r="A42" s="332" t="s">
        <v>155</v>
      </c>
      <c r="B42" s="332"/>
      <c r="C42" s="332"/>
      <c r="D42" s="332"/>
      <c r="E42" s="332"/>
      <c r="F42" s="332"/>
      <c r="G42" s="332"/>
      <c r="H42" s="332"/>
    </row>
    <row r="43" spans="1:8">
      <c r="A43" s="333" t="s">
        <v>110</v>
      </c>
      <c r="B43" s="333" t="s">
        <v>111</v>
      </c>
      <c r="C43" s="333" t="s">
        <v>112</v>
      </c>
      <c r="D43" s="333" t="s">
        <v>113</v>
      </c>
      <c r="E43" s="333" t="s">
        <v>128</v>
      </c>
      <c r="F43" s="333"/>
      <c r="G43" s="333"/>
      <c r="H43" s="333"/>
    </row>
    <row r="44" spans="1:8">
      <c r="A44" s="334">
        <v>1213</v>
      </c>
      <c r="B44" s="202" t="s">
        <v>156</v>
      </c>
      <c r="C44" s="335">
        <v>0</v>
      </c>
    </row>
    <row r="46" spans="1:8">
      <c r="A46" s="332" t="s">
        <v>157</v>
      </c>
      <c r="B46" s="332"/>
      <c r="C46" s="332"/>
      <c r="D46" s="332"/>
      <c r="E46" s="332"/>
      <c r="F46" s="332"/>
      <c r="G46" s="332"/>
      <c r="H46" s="332"/>
    </row>
    <row r="47" spans="1:8">
      <c r="A47" s="333" t="s">
        <v>110</v>
      </c>
      <c r="B47" s="333" t="s">
        <v>111</v>
      </c>
      <c r="C47" s="333" t="s">
        <v>112</v>
      </c>
      <c r="D47" s="333"/>
      <c r="E47" s="333"/>
      <c r="F47" s="333"/>
      <c r="G47" s="333"/>
      <c r="H47" s="333"/>
    </row>
    <row r="48" spans="1:8">
      <c r="A48" s="334">
        <v>1214</v>
      </c>
      <c r="B48" s="202" t="s">
        <v>158</v>
      </c>
      <c r="C48" s="335">
        <v>0</v>
      </c>
    </row>
    <row r="50" spans="1:9">
      <c r="A50" s="332" t="s">
        <v>159</v>
      </c>
      <c r="B50" s="332"/>
      <c r="C50" s="332"/>
      <c r="D50" s="332"/>
      <c r="E50" s="332"/>
      <c r="F50" s="332"/>
      <c r="G50" s="332"/>
      <c r="H50" s="332"/>
      <c r="I50" s="332"/>
    </row>
    <row r="51" spans="1:9">
      <c r="A51" s="333" t="s">
        <v>110</v>
      </c>
      <c r="B51" s="333" t="s">
        <v>111</v>
      </c>
      <c r="C51" s="333" t="s">
        <v>112</v>
      </c>
      <c r="D51" s="333" t="s">
        <v>160</v>
      </c>
      <c r="E51" s="333" t="s">
        <v>161</v>
      </c>
      <c r="F51" s="333" t="s">
        <v>150</v>
      </c>
      <c r="G51" s="333" t="s">
        <v>162</v>
      </c>
      <c r="H51" s="333" t="s">
        <v>163</v>
      </c>
      <c r="I51" s="333" t="s">
        <v>164</v>
      </c>
    </row>
    <row r="52" spans="1:9">
      <c r="A52" s="334">
        <v>1230</v>
      </c>
      <c r="B52" s="202" t="s">
        <v>165</v>
      </c>
      <c r="C52" s="335">
        <v>21798952.440000001</v>
      </c>
      <c r="D52" s="335">
        <v>0</v>
      </c>
      <c r="E52" s="335">
        <v>0</v>
      </c>
    </row>
    <row r="53" spans="1:9">
      <c r="A53" s="334">
        <v>1231</v>
      </c>
      <c r="B53" s="202" t="s">
        <v>168</v>
      </c>
      <c r="C53" s="335">
        <v>20684318.329999998</v>
      </c>
      <c r="D53" s="335">
        <v>0</v>
      </c>
      <c r="E53" s="335">
        <v>0</v>
      </c>
    </row>
    <row r="54" spans="1:9">
      <c r="A54" s="334">
        <v>1232</v>
      </c>
      <c r="B54" s="202" t="s">
        <v>170</v>
      </c>
      <c r="C54" s="335">
        <v>0</v>
      </c>
      <c r="D54" s="335">
        <v>0</v>
      </c>
      <c r="E54" s="335">
        <v>0</v>
      </c>
    </row>
    <row r="55" spans="1:9">
      <c r="A55" s="334">
        <v>1233</v>
      </c>
      <c r="B55" s="202" t="s">
        <v>171</v>
      </c>
      <c r="C55" s="335">
        <v>1114634.1100000001</v>
      </c>
      <c r="D55" s="335">
        <v>0</v>
      </c>
      <c r="E55" s="335">
        <v>1114633.1100000001</v>
      </c>
      <c r="F55" s="202" t="s">
        <v>1647</v>
      </c>
      <c r="G55" s="202">
        <v>0.05</v>
      </c>
      <c r="H55" s="202" t="s">
        <v>1648</v>
      </c>
      <c r="I55" s="202" t="s">
        <v>1649</v>
      </c>
    </row>
    <row r="56" spans="1:9">
      <c r="A56" s="334">
        <v>1234</v>
      </c>
      <c r="B56" s="202" t="s">
        <v>172</v>
      </c>
      <c r="C56" s="335">
        <v>0</v>
      </c>
      <c r="D56" s="335">
        <v>0</v>
      </c>
      <c r="E56" s="335">
        <v>0</v>
      </c>
    </row>
    <row r="57" spans="1:9">
      <c r="A57" s="334">
        <v>1235</v>
      </c>
      <c r="B57" s="202" t="s">
        <v>173</v>
      </c>
      <c r="C57" s="335">
        <v>0</v>
      </c>
      <c r="D57" s="335">
        <v>0</v>
      </c>
      <c r="E57" s="335">
        <v>0</v>
      </c>
    </row>
    <row r="58" spans="1:9">
      <c r="A58" s="334">
        <v>1236</v>
      </c>
      <c r="B58" s="202" t="s">
        <v>174</v>
      </c>
      <c r="C58" s="335">
        <v>0</v>
      </c>
      <c r="D58" s="335">
        <v>0</v>
      </c>
      <c r="E58" s="335">
        <v>0</v>
      </c>
    </row>
    <row r="59" spans="1:9">
      <c r="A59" s="334">
        <v>1239</v>
      </c>
      <c r="B59" s="202" t="s">
        <v>175</v>
      </c>
      <c r="C59" s="335">
        <v>0</v>
      </c>
      <c r="D59" s="335">
        <v>0</v>
      </c>
      <c r="E59" s="335">
        <v>0</v>
      </c>
    </row>
    <row r="60" spans="1:9">
      <c r="A60" s="334">
        <v>1240</v>
      </c>
      <c r="B60" s="202" t="s">
        <v>176</v>
      </c>
      <c r="C60" s="335">
        <f>C61+C64+C66</f>
        <v>1735179.6600000001</v>
      </c>
      <c r="D60" s="335">
        <f>+D61+D62+D63+D66+D68</f>
        <v>83001.76999999999</v>
      </c>
      <c r="E60" s="335">
        <f>+E61+E62+E63+E66+E68</f>
        <v>1534362.4200000002</v>
      </c>
    </row>
    <row r="61" spans="1:9">
      <c r="A61" s="27" t="s">
        <v>1650</v>
      </c>
      <c r="B61" s="25" t="s">
        <v>177</v>
      </c>
      <c r="C61" s="335">
        <v>967669.73</v>
      </c>
      <c r="D61" s="335">
        <v>8521.69</v>
      </c>
      <c r="E61" s="335">
        <v>673666.13</v>
      </c>
      <c r="F61" s="25" t="s">
        <v>1647</v>
      </c>
      <c r="G61" s="337">
        <v>0.1</v>
      </c>
      <c r="H61" s="25" t="s">
        <v>1648</v>
      </c>
      <c r="I61" s="25" t="s">
        <v>1649</v>
      </c>
    </row>
    <row r="62" spans="1:9">
      <c r="A62" s="27" t="s">
        <v>1651</v>
      </c>
      <c r="B62" s="25" t="s">
        <v>1652</v>
      </c>
      <c r="C62" s="335">
        <v>0</v>
      </c>
      <c r="D62" s="335">
        <v>14956.92</v>
      </c>
      <c r="E62" s="335">
        <v>214400.27</v>
      </c>
      <c r="F62" s="25" t="s">
        <v>1647</v>
      </c>
      <c r="G62" s="337">
        <v>0.3</v>
      </c>
      <c r="H62" s="25" t="s">
        <v>1648</v>
      </c>
      <c r="I62" s="25" t="s">
        <v>1649</v>
      </c>
    </row>
    <row r="63" spans="1:9">
      <c r="A63" s="27" t="s">
        <v>1653</v>
      </c>
      <c r="B63" s="25" t="s">
        <v>1654</v>
      </c>
      <c r="C63" s="335">
        <v>0</v>
      </c>
      <c r="D63" s="335">
        <v>1634.92</v>
      </c>
      <c r="E63" s="335">
        <v>3269.8</v>
      </c>
      <c r="F63" s="25" t="s">
        <v>1647</v>
      </c>
      <c r="G63" s="337">
        <v>0.1</v>
      </c>
      <c r="H63" s="25" t="s">
        <v>1648</v>
      </c>
      <c r="I63" s="25" t="s">
        <v>1649</v>
      </c>
    </row>
    <row r="64" spans="1:9">
      <c r="A64" s="334">
        <v>1242</v>
      </c>
      <c r="B64" s="202" t="s">
        <v>179</v>
      </c>
      <c r="C64" s="335">
        <v>717718.16</v>
      </c>
      <c r="D64" s="335">
        <v>0</v>
      </c>
      <c r="E64" s="335">
        <v>0</v>
      </c>
      <c r="F64" s="25"/>
      <c r="G64" s="27"/>
      <c r="H64" s="25"/>
      <c r="I64" s="25"/>
    </row>
    <row r="65" spans="1:9">
      <c r="A65" s="334">
        <v>1243</v>
      </c>
      <c r="B65" s="202" t="s">
        <v>181</v>
      </c>
      <c r="C65" s="335">
        <v>0</v>
      </c>
      <c r="D65" s="335">
        <v>0</v>
      </c>
      <c r="E65" s="335">
        <v>0</v>
      </c>
      <c r="F65" s="25"/>
      <c r="G65" s="27"/>
      <c r="H65" s="25"/>
      <c r="I65" s="25"/>
    </row>
    <row r="66" spans="1:9">
      <c r="A66" s="334">
        <v>1244</v>
      </c>
      <c r="B66" s="202" t="s">
        <v>182</v>
      </c>
      <c r="C66" s="335">
        <v>49791.77</v>
      </c>
      <c r="D66" s="335">
        <v>52774.99</v>
      </c>
      <c r="E66" s="335">
        <v>612165.16</v>
      </c>
      <c r="F66" s="25" t="s">
        <v>1647</v>
      </c>
      <c r="G66" s="337">
        <v>0.25</v>
      </c>
      <c r="H66" s="25" t="s">
        <v>1648</v>
      </c>
      <c r="I66" s="25" t="s">
        <v>1649</v>
      </c>
    </row>
    <row r="67" spans="1:9">
      <c r="A67" s="334">
        <v>1245</v>
      </c>
      <c r="B67" s="202" t="s">
        <v>184</v>
      </c>
      <c r="C67" s="335">
        <v>0</v>
      </c>
      <c r="D67" s="335">
        <v>0</v>
      </c>
      <c r="E67" s="335">
        <v>0</v>
      </c>
      <c r="F67" s="25"/>
      <c r="G67" s="27"/>
      <c r="H67" s="25"/>
      <c r="I67" s="25"/>
    </row>
    <row r="68" spans="1:9">
      <c r="A68" s="334">
        <v>1246</v>
      </c>
      <c r="B68" s="202" t="s">
        <v>186</v>
      </c>
      <c r="C68" s="335">
        <v>0</v>
      </c>
      <c r="D68" s="335">
        <v>5113.25</v>
      </c>
      <c r="E68" s="335">
        <v>30861.06</v>
      </c>
      <c r="F68" s="25" t="s">
        <v>1647</v>
      </c>
      <c r="G68" s="337">
        <v>0.1</v>
      </c>
      <c r="H68" s="25" t="s">
        <v>1648</v>
      </c>
      <c r="I68" s="25" t="s">
        <v>1649</v>
      </c>
    </row>
    <row r="69" spans="1:9">
      <c r="A69" s="334">
        <v>1247</v>
      </c>
      <c r="B69" s="202" t="s">
        <v>188</v>
      </c>
      <c r="C69" s="335">
        <v>0</v>
      </c>
      <c r="D69" s="335">
        <v>0</v>
      </c>
      <c r="E69" s="335">
        <v>0</v>
      </c>
    </row>
    <row r="70" spans="1:9">
      <c r="A70" s="334">
        <v>1248</v>
      </c>
      <c r="B70" s="202" t="s">
        <v>189</v>
      </c>
      <c r="C70" s="335">
        <v>0</v>
      </c>
      <c r="D70" s="335">
        <v>0</v>
      </c>
      <c r="E70" s="335">
        <v>0</v>
      </c>
    </row>
    <row r="72" spans="1:9">
      <c r="A72" s="332" t="s">
        <v>190</v>
      </c>
      <c r="B72" s="332"/>
      <c r="C72" s="332"/>
      <c r="D72" s="332"/>
      <c r="E72" s="332"/>
      <c r="F72" s="332"/>
      <c r="G72" s="332"/>
      <c r="H72" s="332"/>
      <c r="I72" s="332"/>
    </row>
    <row r="73" spans="1:9">
      <c r="A73" s="333" t="s">
        <v>110</v>
      </c>
      <c r="B73" s="333" t="s">
        <v>111</v>
      </c>
      <c r="C73" s="333" t="s">
        <v>112</v>
      </c>
      <c r="D73" s="333" t="s">
        <v>191</v>
      </c>
      <c r="E73" s="333" t="s">
        <v>192</v>
      </c>
      <c r="F73" s="333" t="s">
        <v>150</v>
      </c>
      <c r="G73" s="333" t="s">
        <v>162</v>
      </c>
      <c r="H73" s="333" t="s">
        <v>163</v>
      </c>
      <c r="I73" s="333" t="s">
        <v>164</v>
      </c>
    </row>
    <row r="74" spans="1:9" ht="12">
      <c r="A74" s="334">
        <v>1250</v>
      </c>
      <c r="B74" s="202" t="s">
        <v>193</v>
      </c>
      <c r="C74" s="338">
        <f>+C75</f>
        <v>183715.78</v>
      </c>
      <c r="D74" s="338">
        <f>+D75</f>
        <v>26245.22</v>
      </c>
      <c r="E74" s="338">
        <f>+E75</f>
        <v>135842.15</v>
      </c>
    </row>
    <row r="75" spans="1:9">
      <c r="A75" s="334">
        <v>1251</v>
      </c>
      <c r="B75" s="202" t="s">
        <v>194</v>
      </c>
      <c r="C75" s="335">
        <v>183715.78</v>
      </c>
      <c r="D75" s="335">
        <v>26245.22</v>
      </c>
      <c r="E75" s="335">
        <v>135842.15</v>
      </c>
      <c r="F75" s="25" t="s">
        <v>1647</v>
      </c>
      <c r="G75" s="337">
        <v>0.15</v>
      </c>
      <c r="H75" s="25" t="s">
        <v>1648</v>
      </c>
      <c r="I75" s="25" t="s">
        <v>1649</v>
      </c>
    </row>
    <row r="76" spans="1:9">
      <c r="A76" s="334">
        <v>1252</v>
      </c>
      <c r="B76" s="202" t="s">
        <v>195</v>
      </c>
      <c r="C76" s="335">
        <v>0</v>
      </c>
      <c r="D76" s="335">
        <v>0</v>
      </c>
      <c r="E76" s="335">
        <v>0</v>
      </c>
    </row>
    <row r="77" spans="1:9">
      <c r="A77" s="334">
        <v>1253</v>
      </c>
      <c r="B77" s="202" t="s">
        <v>196</v>
      </c>
      <c r="C77" s="335">
        <v>0</v>
      </c>
      <c r="D77" s="335">
        <v>0</v>
      </c>
      <c r="E77" s="335">
        <v>0</v>
      </c>
    </row>
    <row r="78" spans="1:9">
      <c r="A78" s="334">
        <v>1254</v>
      </c>
      <c r="B78" s="202" t="s">
        <v>197</v>
      </c>
      <c r="C78" s="335">
        <v>0</v>
      </c>
      <c r="D78" s="335">
        <v>0</v>
      </c>
      <c r="E78" s="335">
        <v>0</v>
      </c>
    </row>
    <row r="79" spans="1:9">
      <c r="A79" s="334">
        <v>1259</v>
      </c>
      <c r="B79" s="202" t="s">
        <v>198</v>
      </c>
      <c r="C79" s="335">
        <v>0</v>
      </c>
      <c r="D79" s="335">
        <v>0</v>
      </c>
      <c r="E79" s="335">
        <v>0</v>
      </c>
    </row>
    <row r="80" spans="1:9">
      <c r="A80" s="334">
        <v>1270</v>
      </c>
      <c r="B80" s="202" t="s">
        <v>199</v>
      </c>
      <c r="C80" s="335">
        <f>+C83+C86</f>
        <v>11974.43</v>
      </c>
      <c r="D80" s="335">
        <f>+D83</f>
        <v>29831.84</v>
      </c>
      <c r="E80" s="335">
        <v>0</v>
      </c>
    </row>
    <row r="81" spans="1:9">
      <c r="A81" s="334">
        <v>1271</v>
      </c>
      <c r="B81" s="202" t="s">
        <v>200</v>
      </c>
      <c r="C81" s="335">
        <v>0</v>
      </c>
      <c r="D81" s="335">
        <v>0</v>
      </c>
      <c r="E81" s="335">
        <v>0</v>
      </c>
    </row>
    <row r="82" spans="1:9">
      <c r="A82" s="334">
        <v>1272</v>
      </c>
      <c r="B82" s="202" t="s">
        <v>201</v>
      </c>
      <c r="C82" s="335">
        <v>0</v>
      </c>
      <c r="D82" s="335">
        <v>0</v>
      </c>
      <c r="E82" s="335">
        <v>0</v>
      </c>
    </row>
    <row r="83" spans="1:9">
      <c r="A83" s="334">
        <v>1273</v>
      </c>
      <c r="B83" s="202" t="s">
        <v>202</v>
      </c>
      <c r="C83" s="335">
        <v>9555.43</v>
      </c>
      <c r="D83" s="335">
        <v>29831.84</v>
      </c>
      <c r="E83" s="335">
        <v>0</v>
      </c>
      <c r="F83" s="202" t="s">
        <v>1655</v>
      </c>
      <c r="G83" s="202" t="s">
        <v>1656</v>
      </c>
      <c r="H83" s="202" t="s">
        <v>1657</v>
      </c>
      <c r="I83" s="202" t="s">
        <v>1658</v>
      </c>
    </row>
    <row r="84" spans="1:9">
      <c r="A84" s="334">
        <v>1274</v>
      </c>
      <c r="B84" s="202" t="s">
        <v>203</v>
      </c>
      <c r="C84" s="335">
        <v>0</v>
      </c>
      <c r="D84" s="335">
        <v>0</v>
      </c>
      <c r="E84" s="335">
        <v>0</v>
      </c>
    </row>
    <row r="85" spans="1:9">
      <c r="A85" s="334">
        <v>1275</v>
      </c>
      <c r="B85" s="202" t="s">
        <v>204</v>
      </c>
      <c r="C85" s="335">
        <v>0</v>
      </c>
      <c r="D85" s="335">
        <v>0</v>
      </c>
      <c r="E85" s="335">
        <v>0</v>
      </c>
    </row>
    <row r="86" spans="1:9">
      <c r="A86" s="334">
        <v>1279</v>
      </c>
      <c r="B86" s="202" t="s">
        <v>205</v>
      </c>
      <c r="C86" s="335">
        <v>2419</v>
      </c>
      <c r="D86" s="335">
        <v>0</v>
      </c>
      <c r="E86" s="335">
        <v>0</v>
      </c>
      <c r="F86" s="202" t="s">
        <v>1659</v>
      </c>
    </row>
    <row r="88" spans="1:9">
      <c r="A88" s="332" t="s">
        <v>206</v>
      </c>
      <c r="B88" s="332"/>
      <c r="C88" s="332"/>
      <c r="D88" s="332"/>
      <c r="E88" s="332"/>
      <c r="F88" s="332"/>
      <c r="G88" s="332"/>
      <c r="H88" s="332"/>
    </row>
    <row r="89" spans="1:9">
      <c r="A89" s="333" t="s">
        <v>110</v>
      </c>
      <c r="B89" s="333" t="s">
        <v>111</v>
      </c>
      <c r="C89" s="333" t="s">
        <v>112</v>
      </c>
      <c r="D89" s="333" t="s">
        <v>207</v>
      </c>
      <c r="E89" s="333"/>
      <c r="F89" s="333"/>
      <c r="G89" s="333"/>
      <c r="H89" s="333"/>
    </row>
    <row r="90" spans="1:9">
      <c r="A90" s="334">
        <v>1160</v>
      </c>
      <c r="B90" s="202" t="s">
        <v>208</v>
      </c>
      <c r="C90" s="335">
        <v>0</v>
      </c>
    </row>
    <row r="91" spans="1:9">
      <c r="A91" s="334">
        <v>1161</v>
      </c>
      <c r="B91" s="202" t="s">
        <v>209</v>
      </c>
      <c r="C91" s="335">
        <v>0</v>
      </c>
    </row>
    <row r="92" spans="1:9">
      <c r="A92" s="334">
        <v>1162</v>
      </c>
      <c r="B92" s="202" t="s">
        <v>210</v>
      </c>
      <c r="C92" s="335">
        <v>0</v>
      </c>
    </row>
    <row r="94" spans="1:9">
      <c r="A94" s="332" t="s">
        <v>211</v>
      </c>
      <c r="B94" s="332"/>
      <c r="C94" s="332"/>
      <c r="D94" s="332"/>
      <c r="E94" s="332"/>
      <c r="F94" s="332"/>
      <c r="G94" s="332"/>
      <c r="H94" s="332"/>
    </row>
    <row r="95" spans="1:9">
      <c r="A95" s="333" t="s">
        <v>110</v>
      </c>
      <c r="B95" s="333" t="s">
        <v>111</v>
      </c>
      <c r="C95" s="333" t="s">
        <v>112</v>
      </c>
      <c r="D95" s="333" t="s">
        <v>128</v>
      </c>
      <c r="E95" s="333"/>
      <c r="F95" s="333"/>
      <c r="G95" s="333"/>
      <c r="H95" s="333"/>
    </row>
    <row r="96" spans="1:9">
      <c r="A96" s="334">
        <v>1290</v>
      </c>
      <c r="B96" s="202" t="s">
        <v>212</v>
      </c>
      <c r="C96" s="335">
        <v>0</v>
      </c>
    </row>
    <row r="97" spans="1:8">
      <c r="A97" s="334">
        <v>1291</v>
      </c>
      <c r="B97" s="202" t="s">
        <v>213</v>
      </c>
      <c r="C97" s="335">
        <v>0</v>
      </c>
    </row>
    <row r="98" spans="1:8">
      <c r="A98" s="334">
        <v>1292</v>
      </c>
      <c r="B98" s="202" t="s">
        <v>214</v>
      </c>
      <c r="C98" s="335">
        <v>0</v>
      </c>
    </row>
    <row r="99" spans="1:8">
      <c r="A99" s="334">
        <v>1293</v>
      </c>
      <c r="B99" s="202" t="s">
        <v>215</v>
      </c>
      <c r="C99" s="335">
        <v>0</v>
      </c>
    </row>
    <row r="101" spans="1:8">
      <c r="A101" s="332" t="s">
        <v>216</v>
      </c>
      <c r="B101" s="332"/>
      <c r="C101" s="332"/>
      <c r="D101" s="332"/>
      <c r="E101" s="332"/>
      <c r="F101" s="332"/>
      <c r="G101" s="332"/>
      <c r="H101" s="332"/>
    </row>
    <row r="102" spans="1:8">
      <c r="A102" s="333" t="s">
        <v>110</v>
      </c>
      <c r="B102" s="333" t="s">
        <v>111</v>
      </c>
      <c r="C102" s="333" t="s">
        <v>112</v>
      </c>
      <c r="D102" s="333" t="s">
        <v>124</v>
      </c>
      <c r="E102" s="333" t="s">
        <v>125</v>
      </c>
      <c r="F102" s="333" t="s">
        <v>126</v>
      </c>
      <c r="G102" s="333" t="s">
        <v>217</v>
      </c>
      <c r="H102" s="333" t="s">
        <v>218</v>
      </c>
    </row>
    <row r="103" spans="1:8">
      <c r="A103" s="334">
        <v>2110</v>
      </c>
      <c r="B103" s="202" t="s">
        <v>219</v>
      </c>
      <c r="C103" s="335">
        <f>+C110</f>
        <v>75523.320000000007</v>
      </c>
      <c r="D103" s="335">
        <f>+D110</f>
        <v>75523.320000000007</v>
      </c>
      <c r="E103" s="335">
        <v>0</v>
      </c>
      <c r="F103" s="335">
        <v>0</v>
      </c>
      <c r="G103" s="335">
        <v>0</v>
      </c>
    </row>
    <row r="104" spans="1:8">
      <c r="A104" s="334">
        <v>2111</v>
      </c>
      <c r="B104" s="202" t="s">
        <v>220</v>
      </c>
      <c r="C104" s="335">
        <v>0</v>
      </c>
      <c r="D104" s="335">
        <v>0</v>
      </c>
      <c r="E104" s="335">
        <v>0</v>
      </c>
      <c r="F104" s="335">
        <v>0</v>
      </c>
      <c r="G104" s="335">
        <v>0</v>
      </c>
    </row>
    <row r="105" spans="1:8">
      <c r="A105" s="334">
        <v>2112</v>
      </c>
      <c r="B105" s="202" t="s">
        <v>221</v>
      </c>
      <c r="C105" s="335">
        <v>0</v>
      </c>
      <c r="D105" s="335">
        <v>0</v>
      </c>
      <c r="E105" s="335">
        <v>0</v>
      </c>
      <c r="F105" s="335">
        <v>0</v>
      </c>
      <c r="G105" s="335">
        <v>0</v>
      </c>
    </row>
    <row r="106" spans="1:8">
      <c r="A106" s="334">
        <v>2113</v>
      </c>
      <c r="B106" s="202" t="s">
        <v>222</v>
      </c>
      <c r="C106" s="335">
        <v>0</v>
      </c>
      <c r="D106" s="335">
        <v>0</v>
      </c>
      <c r="E106" s="335">
        <v>0</v>
      </c>
      <c r="F106" s="335">
        <v>0</v>
      </c>
      <c r="G106" s="335">
        <v>0</v>
      </c>
    </row>
    <row r="107" spans="1:8">
      <c r="A107" s="334">
        <v>2114</v>
      </c>
      <c r="B107" s="202" t="s">
        <v>223</v>
      </c>
      <c r="C107" s="335">
        <v>0</v>
      </c>
      <c r="D107" s="335">
        <v>0</v>
      </c>
      <c r="E107" s="335">
        <v>0</v>
      </c>
      <c r="F107" s="335">
        <v>0</v>
      </c>
      <c r="G107" s="335">
        <v>0</v>
      </c>
    </row>
    <row r="108" spans="1:8">
      <c r="A108" s="334">
        <v>2115</v>
      </c>
      <c r="B108" s="202" t="s">
        <v>224</v>
      </c>
      <c r="C108" s="335">
        <v>0</v>
      </c>
      <c r="D108" s="335">
        <v>0</v>
      </c>
      <c r="E108" s="335">
        <v>0</v>
      </c>
      <c r="F108" s="335">
        <v>0</v>
      </c>
      <c r="G108" s="335">
        <v>0</v>
      </c>
    </row>
    <row r="109" spans="1:8">
      <c r="A109" s="334">
        <v>2116</v>
      </c>
      <c r="B109" s="202" t="s">
        <v>225</v>
      </c>
      <c r="C109" s="335">
        <v>0</v>
      </c>
      <c r="D109" s="335">
        <v>0</v>
      </c>
      <c r="E109" s="335">
        <v>0</v>
      </c>
      <c r="F109" s="335">
        <v>0</v>
      </c>
      <c r="G109" s="335">
        <v>0</v>
      </c>
    </row>
    <row r="110" spans="1:8" ht="22.5">
      <c r="A110" s="334">
        <v>2117</v>
      </c>
      <c r="B110" s="202" t="s">
        <v>226</v>
      </c>
      <c r="C110" s="335">
        <v>75523.320000000007</v>
      </c>
      <c r="D110" s="335">
        <f>+C110</f>
        <v>75523.320000000007</v>
      </c>
      <c r="E110" s="335">
        <v>0</v>
      </c>
      <c r="F110" s="335">
        <v>0</v>
      </c>
      <c r="G110" s="335">
        <v>0</v>
      </c>
      <c r="H110" s="165" t="s">
        <v>1660</v>
      </c>
    </row>
    <row r="111" spans="1:8">
      <c r="A111" s="334">
        <v>2118</v>
      </c>
      <c r="B111" s="202" t="s">
        <v>227</v>
      </c>
      <c r="C111" s="335">
        <v>0</v>
      </c>
      <c r="D111" s="335">
        <v>0</v>
      </c>
      <c r="E111" s="335">
        <v>0</v>
      </c>
      <c r="F111" s="335">
        <v>0</v>
      </c>
      <c r="G111" s="335">
        <v>0</v>
      </c>
    </row>
    <row r="112" spans="1:8">
      <c r="A112" s="334">
        <v>2119</v>
      </c>
      <c r="B112" s="202" t="s">
        <v>228</v>
      </c>
      <c r="C112" s="335">
        <v>0</v>
      </c>
      <c r="D112" s="335">
        <v>0</v>
      </c>
      <c r="E112" s="335">
        <v>0</v>
      </c>
      <c r="F112" s="335">
        <v>0</v>
      </c>
      <c r="G112" s="335">
        <v>0</v>
      </c>
    </row>
    <row r="113" spans="1:8">
      <c r="A113" s="334">
        <v>2120</v>
      </c>
      <c r="B113" s="202" t="s">
        <v>229</v>
      </c>
      <c r="C113" s="335">
        <v>0</v>
      </c>
      <c r="D113" s="335">
        <v>0</v>
      </c>
      <c r="E113" s="335">
        <v>0</v>
      </c>
      <c r="F113" s="335">
        <v>0</v>
      </c>
      <c r="G113" s="335">
        <v>0</v>
      </c>
    </row>
    <row r="114" spans="1:8">
      <c r="A114" s="334">
        <v>2121</v>
      </c>
      <c r="B114" s="202" t="s">
        <v>230</v>
      </c>
      <c r="C114" s="335">
        <v>0</v>
      </c>
      <c r="D114" s="335">
        <v>0</v>
      </c>
      <c r="E114" s="335">
        <v>0</v>
      </c>
      <c r="F114" s="335">
        <v>0</v>
      </c>
      <c r="G114" s="335">
        <v>0</v>
      </c>
    </row>
    <row r="115" spans="1:8">
      <c r="A115" s="334">
        <v>2122</v>
      </c>
      <c r="B115" s="202" t="s">
        <v>231</v>
      </c>
      <c r="C115" s="335">
        <v>0</v>
      </c>
      <c r="D115" s="335">
        <v>0</v>
      </c>
      <c r="E115" s="335">
        <v>0</v>
      </c>
      <c r="F115" s="335">
        <v>0</v>
      </c>
      <c r="G115" s="335">
        <v>0</v>
      </c>
    </row>
    <row r="116" spans="1:8">
      <c r="A116" s="334">
        <v>2129</v>
      </c>
      <c r="B116" s="202" t="s">
        <v>232</v>
      </c>
      <c r="C116" s="335">
        <v>0</v>
      </c>
      <c r="D116" s="335">
        <v>0</v>
      </c>
      <c r="E116" s="335">
        <v>0</v>
      </c>
      <c r="F116" s="335">
        <v>0</v>
      </c>
      <c r="G116" s="335">
        <v>0</v>
      </c>
    </row>
    <row r="118" spans="1:8">
      <c r="A118" s="332" t="s">
        <v>233</v>
      </c>
      <c r="B118" s="332"/>
      <c r="C118" s="332"/>
      <c r="D118" s="332"/>
      <c r="E118" s="332"/>
      <c r="F118" s="332"/>
      <c r="G118" s="332"/>
      <c r="H118" s="332"/>
    </row>
    <row r="119" spans="1:8">
      <c r="A119" s="333" t="s">
        <v>110</v>
      </c>
      <c r="B119" s="333" t="s">
        <v>111</v>
      </c>
      <c r="C119" s="333" t="s">
        <v>112</v>
      </c>
      <c r="D119" s="333" t="s">
        <v>234</v>
      </c>
      <c r="E119" s="333" t="s">
        <v>128</v>
      </c>
      <c r="F119" s="333"/>
      <c r="G119" s="333"/>
      <c r="H119" s="333"/>
    </row>
    <row r="120" spans="1:8">
      <c r="A120" s="334">
        <v>2160</v>
      </c>
      <c r="B120" s="202" t="s">
        <v>235</v>
      </c>
      <c r="C120" s="335">
        <v>0</v>
      </c>
    </row>
    <row r="121" spans="1:8">
      <c r="A121" s="334">
        <v>2161</v>
      </c>
      <c r="B121" s="202" t="s">
        <v>236</v>
      </c>
      <c r="C121" s="335">
        <v>0</v>
      </c>
    </row>
    <row r="122" spans="1:8">
      <c r="A122" s="334">
        <v>2162</v>
      </c>
      <c r="B122" s="202" t="s">
        <v>237</v>
      </c>
      <c r="C122" s="335">
        <v>0</v>
      </c>
    </row>
    <row r="123" spans="1:8">
      <c r="A123" s="334">
        <v>2163</v>
      </c>
      <c r="B123" s="202" t="s">
        <v>238</v>
      </c>
      <c r="C123" s="335">
        <v>0</v>
      </c>
    </row>
    <row r="124" spans="1:8">
      <c r="A124" s="334">
        <v>2164</v>
      </c>
      <c r="B124" s="202" t="s">
        <v>239</v>
      </c>
      <c r="C124" s="335">
        <v>0</v>
      </c>
    </row>
    <row r="125" spans="1:8">
      <c r="A125" s="334">
        <v>2165</v>
      </c>
      <c r="B125" s="202" t="s">
        <v>240</v>
      </c>
      <c r="C125" s="335">
        <v>0</v>
      </c>
    </row>
    <row r="126" spans="1:8">
      <c r="A126" s="334">
        <v>2166</v>
      </c>
      <c r="B126" s="202" t="s">
        <v>241</v>
      </c>
      <c r="C126" s="335">
        <v>0</v>
      </c>
    </row>
    <row r="127" spans="1:8">
      <c r="A127" s="334">
        <v>2250</v>
      </c>
      <c r="B127" s="202" t="s">
        <v>242</v>
      </c>
      <c r="C127" s="335">
        <v>0</v>
      </c>
    </row>
    <row r="128" spans="1:8">
      <c r="A128" s="334">
        <v>2251</v>
      </c>
      <c r="B128" s="202" t="s">
        <v>243</v>
      </c>
      <c r="C128" s="335">
        <v>0</v>
      </c>
    </row>
    <row r="129" spans="1:8">
      <c r="A129" s="334">
        <v>2252</v>
      </c>
      <c r="B129" s="202" t="s">
        <v>244</v>
      </c>
      <c r="C129" s="335">
        <v>0</v>
      </c>
    </row>
    <row r="130" spans="1:8">
      <c r="A130" s="334">
        <v>2253</v>
      </c>
      <c r="B130" s="202" t="s">
        <v>245</v>
      </c>
      <c r="C130" s="335">
        <v>0</v>
      </c>
    </row>
    <row r="131" spans="1:8">
      <c r="A131" s="334">
        <v>2254</v>
      </c>
      <c r="B131" s="202" t="s">
        <v>246</v>
      </c>
      <c r="C131" s="335">
        <v>0</v>
      </c>
    </row>
    <row r="132" spans="1:8">
      <c r="A132" s="334">
        <v>2255</v>
      </c>
      <c r="B132" s="202" t="s">
        <v>247</v>
      </c>
      <c r="C132" s="335">
        <v>0</v>
      </c>
    </row>
    <row r="133" spans="1:8">
      <c r="A133" s="334">
        <v>2256</v>
      </c>
      <c r="B133" s="202" t="s">
        <v>248</v>
      </c>
      <c r="C133" s="335">
        <v>0</v>
      </c>
    </row>
    <row r="135" spans="1:8">
      <c r="A135" s="332" t="s">
        <v>249</v>
      </c>
      <c r="B135" s="332"/>
      <c r="C135" s="332"/>
      <c r="D135" s="332"/>
      <c r="E135" s="332"/>
      <c r="F135" s="332"/>
      <c r="G135" s="332"/>
      <c r="H135" s="332"/>
    </row>
    <row r="136" spans="1:8">
      <c r="A136" s="333" t="s">
        <v>110</v>
      </c>
      <c r="B136" s="333" t="s">
        <v>111</v>
      </c>
      <c r="C136" s="333" t="s">
        <v>112</v>
      </c>
      <c r="D136" s="333" t="s">
        <v>234</v>
      </c>
      <c r="E136" s="333" t="s">
        <v>128</v>
      </c>
      <c r="F136" s="333"/>
      <c r="G136" s="333"/>
      <c r="H136" s="333"/>
    </row>
    <row r="137" spans="1:8">
      <c r="A137" s="334">
        <v>2159</v>
      </c>
      <c r="B137" s="202" t="s">
        <v>250</v>
      </c>
      <c r="C137" s="335">
        <v>0</v>
      </c>
    </row>
    <row r="138" spans="1:8">
      <c r="A138" s="334">
        <v>2199</v>
      </c>
      <c r="B138" s="202" t="s">
        <v>251</v>
      </c>
      <c r="C138" s="335">
        <v>0</v>
      </c>
    </row>
    <row r="139" spans="1:8">
      <c r="A139" s="334">
        <v>2240</v>
      </c>
      <c r="B139" s="202" t="s">
        <v>252</v>
      </c>
      <c r="C139" s="335">
        <v>0</v>
      </c>
    </row>
    <row r="140" spans="1:8">
      <c r="A140" s="334">
        <v>2241</v>
      </c>
      <c r="B140" s="202" t="s">
        <v>253</v>
      </c>
      <c r="C140" s="335">
        <v>0</v>
      </c>
    </row>
    <row r="141" spans="1:8">
      <c r="A141" s="334">
        <v>2242</v>
      </c>
      <c r="B141" s="202" t="s">
        <v>254</v>
      </c>
      <c r="C141" s="335">
        <v>0</v>
      </c>
    </row>
    <row r="142" spans="1:8">
      <c r="A142" s="334">
        <v>2249</v>
      </c>
      <c r="B142" s="202" t="s">
        <v>255</v>
      </c>
      <c r="C142" s="335">
        <v>0</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50"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7"/>
  <sheetViews>
    <sheetView zoomScaleNormal="100" workbookViewId="0">
      <selection activeCell="D75" sqref="D75"/>
    </sheetView>
  </sheetViews>
  <sheetFormatPr baseColWidth="10" defaultColWidth="9.140625" defaultRowHeight="11.25"/>
  <cols>
    <col min="1" max="1" width="10" style="202" customWidth="1"/>
    <col min="2" max="2" width="83" style="202" customWidth="1"/>
    <col min="3" max="3" width="27.42578125" style="202" customWidth="1"/>
    <col min="4" max="4" width="30" style="202" customWidth="1"/>
    <col min="5" max="5" width="26" style="202" customWidth="1"/>
    <col min="6" max="16384" width="9.140625" style="202"/>
  </cols>
  <sheetData>
    <row r="1" spans="1:5" s="218" customFormat="1" ht="18.95" customHeight="1">
      <c r="A1" s="798" t="str">
        <f>'ESF-FCIND'!A1</f>
        <v>FIDEICOMISO CIUDAD INDUSTRIAL LEON 2018</v>
      </c>
      <c r="B1" s="798"/>
      <c r="C1" s="798"/>
      <c r="D1" s="329" t="s">
        <v>42</v>
      </c>
      <c r="E1" s="330">
        <v>2018</v>
      </c>
    </row>
    <row r="2" spans="1:5" s="195" customFormat="1" ht="18.95" customHeight="1">
      <c r="A2" s="798" t="s">
        <v>256</v>
      </c>
      <c r="B2" s="798"/>
      <c r="C2" s="798"/>
      <c r="D2" s="329" t="s">
        <v>44</v>
      </c>
      <c r="E2" s="330" t="s">
        <v>45</v>
      </c>
    </row>
    <row r="3" spans="1:5" s="195" customFormat="1" ht="18.95" customHeight="1">
      <c r="A3" s="798" t="str">
        <f>'ESF-FCIND'!A3</f>
        <v>CORRESPONDIENTE DEL 01 DE ENERO DEL 2018 AL 31 DE DICIEMBRE DEL 2018</v>
      </c>
      <c r="B3" s="798"/>
      <c r="C3" s="798"/>
      <c r="D3" s="329" t="s">
        <v>47</v>
      </c>
      <c r="E3" s="330">
        <v>4</v>
      </c>
    </row>
    <row r="4" spans="1:5">
      <c r="A4" s="331" t="s">
        <v>108</v>
      </c>
      <c r="B4" s="332"/>
      <c r="C4" s="332"/>
      <c r="D4" s="332"/>
      <c r="E4" s="332"/>
    </row>
    <row r="6" spans="1:5">
      <c r="A6" s="332" t="s">
        <v>257</v>
      </c>
      <c r="B6" s="332"/>
      <c r="C6" s="332"/>
      <c r="D6" s="332"/>
      <c r="E6" s="332"/>
    </row>
    <row r="7" spans="1:5">
      <c r="A7" s="333" t="s">
        <v>110</v>
      </c>
      <c r="B7" s="333" t="s">
        <v>111</v>
      </c>
      <c r="C7" s="333" t="s">
        <v>112</v>
      </c>
      <c r="D7" s="333" t="s">
        <v>258</v>
      </c>
      <c r="E7" s="333"/>
    </row>
    <row r="8" spans="1:5">
      <c r="A8" s="334">
        <v>4100</v>
      </c>
      <c r="B8" s="202" t="s">
        <v>259</v>
      </c>
      <c r="C8" s="335">
        <v>0</v>
      </c>
    </row>
    <row r="9" spans="1:5">
      <c r="A9" s="334">
        <v>4110</v>
      </c>
      <c r="B9" s="202" t="s">
        <v>260</v>
      </c>
      <c r="C9" s="335">
        <v>0</v>
      </c>
    </row>
    <row r="10" spans="1:5">
      <c r="A10" s="334">
        <v>4111</v>
      </c>
      <c r="B10" s="202" t="s">
        <v>261</v>
      </c>
      <c r="C10" s="335">
        <v>0</v>
      </c>
    </row>
    <row r="11" spans="1:5">
      <c r="A11" s="334">
        <v>4112</v>
      </c>
      <c r="B11" s="202" t="s">
        <v>262</v>
      </c>
      <c r="C11" s="335">
        <v>0</v>
      </c>
    </row>
    <row r="12" spans="1:5">
      <c r="A12" s="334">
        <v>4113</v>
      </c>
      <c r="B12" s="202" t="s">
        <v>263</v>
      </c>
      <c r="C12" s="335">
        <v>0</v>
      </c>
    </row>
    <row r="13" spans="1:5">
      <c r="A13" s="334">
        <v>4114</v>
      </c>
      <c r="B13" s="202" t="s">
        <v>264</v>
      </c>
      <c r="C13" s="335">
        <v>0</v>
      </c>
    </row>
    <row r="14" spans="1:5">
      <c r="A14" s="334">
        <v>4115</v>
      </c>
      <c r="B14" s="202" t="s">
        <v>265</v>
      </c>
      <c r="C14" s="335">
        <v>0</v>
      </c>
    </row>
    <row r="15" spans="1:5">
      <c r="A15" s="334">
        <v>4116</v>
      </c>
      <c r="B15" s="202" t="s">
        <v>266</v>
      </c>
      <c r="C15" s="335">
        <v>0</v>
      </c>
    </row>
    <row r="16" spans="1:5">
      <c r="A16" s="334">
        <v>4117</v>
      </c>
      <c r="B16" s="202" t="s">
        <v>267</v>
      </c>
      <c r="C16" s="335">
        <v>0</v>
      </c>
    </row>
    <row r="17" spans="1:3">
      <c r="A17" s="334">
        <v>4119</v>
      </c>
      <c r="B17" s="202" t="s">
        <v>268</v>
      </c>
      <c r="C17" s="335">
        <v>0</v>
      </c>
    </row>
    <row r="18" spans="1:3">
      <c r="A18" s="334">
        <v>4120</v>
      </c>
      <c r="B18" s="202" t="s">
        <v>269</v>
      </c>
      <c r="C18" s="335">
        <v>0</v>
      </c>
    </row>
    <row r="19" spans="1:3">
      <c r="A19" s="334">
        <v>4121</v>
      </c>
      <c r="B19" s="202" t="s">
        <v>270</v>
      </c>
      <c r="C19" s="335">
        <v>0</v>
      </c>
    </row>
    <row r="20" spans="1:3">
      <c r="A20" s="334">
        <v>4122</v>
      </c>
      <c r="B20" s="202" t="s">
        <v>271</v>
      </c>
      <c r="C20" s="335">
        <v>0</v>
      </c>
    </row>
    <row r="21" spans="1:3">
      <c r="A21" s="334">
        <v>4123</v>
      </c>
      <c r="B21" s="202" t="s">
        <v>272</v>
      </c>
      <c r="C21" s="335">
        <v>0</v>
      </c>
    </row>
    <row r="22" spans="1:3">
      <c r="A22" s="334">
        <v>4124</v>
      </c>
      <c r="B22" s="202" t="s">
        <v>273</v>
      </c>
      <c r="C22" s="335">
        <v>0</v>
      </c>
    </row>
    <row r="23" spans="1:3">
      <c r="A23" s="334">
        <v>4129</v>
      </c>
      <c r="B23" s="202" t="s">
        <v>274</v>
      </c>
      <c r="C23" s="335">
        <v>0</v>
      </c>
    </row>
    <row r="24" spans="1:3">
      <c r="A24" s="334">
        <v>4130</v>
      </c>
      <c r="B24" s="202" t="s">
        <v>275</v>
      </c>
      <c r="C24" s="335">
        <v>0</v>
      </c>
    </row>
    <row r="25" spans="1:3">
      <c r="A25" s="334">
        <v>4131</v>
      </c>
      <c r="B25" s="202" t="s">
        <v>276</v>
      </c>
      <c r="C25" s="335">
        <v>0</v>
      </c>
    </row>
    <row r="26" spans="1:3">
      <c r="A26" s="334">
        <v>4140</v>
      </c>
      <c r="B26" s="202" t="s">
        <v>277</v>
      </c>
      <c r="C26" s="335">
        <v>0</v>
      </c>
    </row>
    <row r="27" spans="1:3">
      <c r="A27" s="334">
        <v>4141</v>
      </c>
      <c r="B27" s="202" t="s">
        <v>278</v>
      </c>
      <c r="C27" s="335">
        <v>0</v>
      </c>
    </row>
    <row r="28" spans="1:3">
      <c r="A28" s="334">
        <v>4142</v>
      </c>
      <c r="B28" s="202" t="s">
        <v>279</v>
      </c>
      <c r="C28" s="335">
        <v>0</v>
      </c>
    </row>
    <row r="29" spans="1:3">
      <c r="A29" s="334">
        <v>4143</v>
      </c>
      <c r="B29" s="202" t="s">
        <v>280</v>
      </c>
      <c r="C29" s="335">
        <v>0</v>
      </c>
    </row>
    <row r="30" spans="1:3">
      <c r="A30" s="334">
        <v>4144</v>
      </c>
      <c r="B30" s="202" t="s">
        <v>282</v>
      </c>
      <c r="C30" s="335">
        <v>0</v>
      </c>
    </row>
    <row r="31" spans="1:3">
      <c r="A31" s="334">
        <v>4149</v>
      </c>
      <c r="B31" s="202" t="s">
        <v>283</v>
      </c>
      <c r="C31" s="335">
        <v>0</v>
      </c>
    </row>
    <row r="32" spans="1:3">
      <c r="A32" s="334">
        <v>4150</v>
      </c>
      <c r="B32" s="202" t="s">
        <v>284</v>
      </c>
      <c r="C32" s="335">
        <v>0</v>
      </c>
    </row>
    <row r="33" spans="1:3">
      <c r="A33" s="334">
        <v>4151</v>
      </c>
      <c r="B33" s="202" t="s">
        <v>285</v>
      </c>
      <c r="C33" s="335">
        <v>0</v>
      </c>
    </row>
    <row r="34" spans="1:3">
      <c r="A34" s="334">
        <v>4152</v>
      </c>
      <c r="B34" s="202" t="s">
        <v>286</v>
      </c>
      <c r="C34" s="335">
        <v>0</v>
      </c>
    </row>
    <row r="35" spans="1:3">
      <c r="A35" s="334">
        <v>4153</v>
      </c>
      <c r="B35" s="202" t="s">
        <v>287</v>
      </c>
      <c r="C35" s="335">
        <v>0</v>
      </c>
    </row>
    <row r="36" spans="1:3">
      <c r="A36" s="334">
        <v>4159</v>
      </c>
      <c r="B36" s="202" t="s">
        <v>288</v>
      </c>
      <c r="C36" s="335">
        <v>0</v>
      </c>
    </row>
    <row r="37" spans="1:3">
      <c r="A37" s="334">
        <v>4160</v>
      </c>
      <c r="B37" s="202" t="s">
        <v>290</v>
      </c>
      <c r="C37" s="335">
        <v>0</v>
      </c>
    </row>
    <row r="38" spans="1:3">
      <c r="A38" s="334">
        <v>4161</v>
      </c>
      <c r="B38" s="202" t="s">
        <v>291</v>
      </c>
      <c r="C38" s="335">
        <v>0</v>
      </c>
    </row>
    <row r="39" spans="1:3">
      <c r="A39" s="334">
        <v>4162</v>
      </c>
      <c r="B39" s="202" t="s">
        <v>292</v>
      </c>
      <c r="C39" s="335">
        <v>0</v>
      </c>
    </row>
    <row r="40" spans="1:3">
      <c r="A40" s="334">
        <v>4163</v>
      </c>
      <c r="B40" s="202" t="s">
        <v>293</v>
      </c>
      <c r="C40" s="335">
        <v>0</v>
      </c>
    </row>
    <row r="41" spans="1:3">
      <c r="A41" s="334">
        <v>4164</v>
      </c>
      <c r="B41" s="202" t="s">
        <v>294</v>
      </c>
      <c r="C41" s="335">
        <v>0</v>
      </c>
    </row>
    <row r="42" spans="1:3">
      <c r="A42" s="334">
        <v>4165</v>
      </c>
      <c r="B42" s="202" t="s">
        <v>295</v>
      </c>
      <c r="C42" s="335">
        <v>0</v>
      </c>
    </row>
    <row r="43" spans="1:3">
      <c r="A43" s="334">
        <v>4166</v>
      </c>
      <c r="B43" s="202" t="s">
        <v>296</v>
      </c>
      <c r="C43" s="335">
        <v>0</v>
      </c>
    </row>
    <row r="44" spans="1:3">
      <c r="A44" s="334">
        <v>4167</v>
      </c>
      <c r="B44" s="202" t="s">
        <v>297</v>
      </c>
      <c r="C44" s="335">
        <v>0</v>
      </c>
    </row>
    <row r="45" spans="1:3">
      <c r="A45" s="334">
        <v>4168</v>
      </c>
      <c r="B45" s="202" t="s">
        <v>298</v>
      </c>
      <c r="C45" s="335">
        <v>0</v>
      </c>
    </row>
    <row r="46" spans="1:3">
      <c r="A46" s="334">
        <v>4169</v>
      </c>
      <c r="B46" s="202" t="s">
        <v>299</v>
      </c>
      <c r="C46" s="335">
        <v>0</v>
      </c>
    </row>
    <row r="47" spans="1:3">
      <c r="A47" s="334">
        <v>4170</v>
      </c>
      <c r="B47" s="202" t="s">
        <v>301</v>
      </c>
      <c r="C47" s="335">
        <v>0</v>
      </c>
    </row>
    <row r="48" spans="1:3">
      <c r="A48" s="334">
        <v>4171</v>
      </c>
      <c r="B48" s="202" t="s">
        <v>302</v>
      </c>
      <c r="C48" s="335">
        <v>0</v>
      </c>
    </row>
    <row r="49" spans="1:3">
      <c r="A49" s="334">
        <v>4172</v>
      </c>
      <c r="B49" s="202" t="s">
        <v>303</v>
      </c>
      <c r="C49" s="335">
        <v>0</v>
      </c>
    </row>
    <row r="50" spans="1:3">
      <c r="A50" s="334">
        <v>4173</v>
      </c>
      <c r="B50" s="202" t="s">
        <v>304</v>
      </c>
      <c r="C50" s="335">
        <v>0</v>
      </c>
    </row>
    <row r="51" spans="1:3">
      <c r="A51" s="334">
        <v>4174</v>
      </c>
      <c r="B51" s="202" t="s">
        <v>305</v>
      </c>
      <c r="C51" s="335">
        <v>0</v>
      </c>
    </row>
    <row r="52" spans="1:3">
      <c r="A52" s="334">
        <v>4190</v>
      </c>
      <c r="B52" s="202" t="s">
        <v>306</v>
      </c>
      <c r="C52" s="335">
        <v>0</v>
      </c>
    </row>
    <row r="53" spans="1:3">
      <c r="A53" s="334">
        <v>4191</v>
      </c>
      <c r="B53" s="202" t="s">
        <v>307</v>
      </c>
      <c r="C53" s="335">
        <v>0</v>
      </c>
    </row>
    <row r="54" spans="1:3">
      <c r="A54" s="334">
        <v>4192</v>
      </c>
      <c r="B54" s="202" t="s">
        <v>308</v>
      </c>
      <c r="C54" s="335">
        <v>0</v>
      </c>
    </row>
    <row r="55" spans="1:3">
      <c r="A55" s="334">
        <v>4200</v>
      </c>
      <c r="B55" s="202" t="s">
        <v>309</v>
      </c>
      <c r="C55" s="335">
        <v>0</v>
      </c>
    </row>
    <row r="56" spans="1:3">
      <c r="A56" s="334">
        <v>4210</v>
      </c>
      <c r="B56" s="202" t="s">
        <v>310</v>
      </c>
      <c r="C56" s="335">
        <v>0</v>
      </c>
    </row>
    <row r="57" spans="1:3">
      <c r="A57" s="334">
        <v>4211</v>
      </c>
      <c r="B57" s="202" t="s">
        <v>311</v>
      </c>
      <c r="C57" s="335">
        <v>0</v>
      </c>
    </row>
    <row r="58" spans="1:3">
      <c r="A58" s="334">
        <v>4212</v>
      </c>
      <c r="B58" s="202" t="s">
        <v>312</v>
      </c>
      <c r="C58" s="335">
        <v>0</v>
      </c>
    </row>
    <row r="59" spans="1:3">
      <c r="A59" s="334">
        <v>4213</v>
      </c>
      <c r="B59" s="202" t="s">
        <v>313</v>
      </c>
      <c r="C59" s="335">
        <v>0</v>
      </c>
    </row>
    <row r="60" spans="1:3">
      <c r="A60" s="334">
        <v>4220</v>
      </c>
      <c r="B60" s="202" t="s">
        <v>315</v>
      </c>
      <c r="C60" s="335">
        <v>0</v>
      </c>
    </row>
    <row r="61" spans="1:3">
      <c r="A61" s="334">
        <v>4221</v>
      </c>
      <c r="B61" s="202" t="s">
        <v>316</v>
      </c>
      <c r="C61" s="335">
        <v>0</v>
      </c>
    </row>
    <row r="62" spans="1:3">
      <c r="A62" s="334">
        <v>4222</v>
      </c>
      <c r="B62" s="202" t="s">
        <v>317</v>
      </c>
      <c r="C62" s="335">
        <v>0</v>
      </c>
    </row>
    <row r="63" spans="1:3">
      <c r="A63" s="334">
        <v>4223</v>
      </c>
      <c r="B63" s="202" t="s">
        <v>318</v>
      </c>
      <c r="C63" s="335">
        <v>0</v>
      </c>
    </row>
    <row r="64" spans="1:3">
      <c r="A64" s="334">
        <v>4224</v>
      </c>
      <c r="B64" s="202" t="s">
        <v>320</v>
      </c>
      <c r="C64" s="335">
        <v>0</v>
      </c>
    </row>
    <row r="65" spans="1:5">
      <c r="A65" s="334">
        <v>4225</v>
      </c>
      <c r="B65" s="202" t="s">
        <v>321</v>
      </c>
      <c r="C65" s="335">
        <v>0</v>
      </c>
    </row>
    <row r="66" spans="1:5">
      <c r="A66" s="334">
        <v>4226</v>
      </c>
      <c r="B66" s="202" t="s">
        <v>322</v>
      </c>
      <c r="C66" s="335">
        <v>0</v>
      </c>
    </row>
    <row r="68" spans="1:5">
      <c r="A68" s="332" t="s">
        <v>323</v>
      </c>
      <c r="B68" s="332"/>
      <c r="C68" s="332"/>
      <c r="D68" s="332"/>
      <c r="E68" s="332"/>
    </row>
    <row r="69" spans="1:5">
      <c r="A69" s="333" t="s">
        <v>110</v>
      </c>
      <c r="B69" s="333" t="s">
        <v>111</v>
      </c>
      <c r="C69" s="333" t="s">
        <v>112</v>
      </c>
      <c r="D69" s="333" t="s">
        <v>234</v>
      </c>
      <c r="E69" s="333" t="s">
        <v>128</v>
      </c>
    </row>
    <row r="70" spans="1:5">
      <c r="A70" s="334">
        <v>4300</v>
      </c>
      <c r="B70" s="202" t="s">
        <v>324</v>
      </c>
      <c r="C70" s="335">
        <f>+C73+C72</f>
        <v>2937824.1</v>
      </c>
    </row>
    <row r="71" spans="1:5">
      <c r="A71" s="334">
        <v>4310</v>
      </c>
      <c r="B71" s="202" t="s">
        <v>325</v>
      </c>
      <c r="C71" s="335">
        <v>0</v>
      </c>
    </row>
    <row r="72" spans="1:5" ht="22.5">
      <c r="A72" s="218">
        <v>4311</v>
      </c>
      <c r="B72" s="339" t="s">
        <v>328</v>
      </c>
      <c r="C72" s="340">
        <v>2935504.1</v>
      </c>
      <c r="D72" s="339" t="s">
        <v>1661</v>
      </c>
      <c r="E72" s="341" t="s">
        <v>1662</v>
      </c>
    </row>
    <row r="73" spans="1:5">
      <c r="A73" s="334">
        <v>4319</v>
      </c>
      <c r="B73" s="202" t="s">
        <v>329</v>
      </c>
      <c r="C73" s="335">
        <v>2320</v>
      </c>
      <c r="D73" s="202" t="s">
        <v>1663</v>
      </c>
      <c r="E73" s="202" t="s">
        <v>1664</v>
      </c>
    </row>
    <row r="74" spans="1:5">
      <c r="A74" s="334">
        <v>4320</v>
      </c>
      <c r="B74" s="202" t="s">
        <v>330</v>
      </c>
      <c r="C74" s="335">
        <v>0</v>
      </c>
    </row>
    <row r="75" spans="1:5">
      <c r="A75" s="334">
        <v>4321</v>
      </c>
      <c r="B75" s="202" t="s">
        <v>331</v>
      </c>
      <c r="C75" s="335">
        <v>0</v>
      </c>
    </row>
    <row r="76" spans="1:5">
      <c r="A76" s="334">
        <v>4322</v>
      </c>
      <c r="B76" s="202" t="s">
        <v>332</v>
      </c>
      <c r="C76" s="335">
        <v>0</v>
      </c>
    </row>
    <row r="77" spans="1:5">
      <c r="A77" s="334">
        <v>4323</v>
      </c>
      <c r="B77" s="202" t="s">
        <v>333</v>
      </c>
      <c r="C77" s="335">
        <v>0</v>
      </c>
    </row>
    <row r="78" spans="1:5">
      <c r="A78" s="334">
        <v>4324</v>
      </c>
      <c r="B78" s="202" t="s">
        <v>334</v>
      </c>
      <c r="C78" s="335">
        <v>0</v>
      </c>
    </row>
    <row r="79" spans="1:5">
      <c r="A79" s="334">
        <v>4325</v>
      </c>
      <c r="B79" s="202" t="s">
        <v>335</v>
      </c>
      <c r="C79" s="335">
        <v>0</v>
      </c>
    </row>
    <row r="80" spans="1:5">
      <c r="A80" s="334">
        <v>4330</v>
      </c>
      <c r="B80" s="202" t="s">
        <v>336</v>
      </c>
      <c r="C80" s="335">
        <v>0</v>
      </c>
    </row>
    <row r="81" spans="1:5">
      <c r="A81" s="334">
        <v>4331</v>
      </c>
      <c r="B81" s="202" t="s">
        <v>336</v>
      </c>
      <c r="C81" s="335">
        <v>0</v>
      </c>
    </row>
    <row r="82" spans="1:5">
      <c r="A82" s="334">
        <v>4340</v>
      </c>
      <c r="B82" s="202" t="s">
        <v>337</v>
      </c>
      <c r="C82" s="335">
        <v>0</v>
      </c>
    </row>
    <row r="83" spans="1:5">
      <c r="A83" s="334">
        <v>4341</v>
      </c>
      <c r="B83" s="202" t="s">
        <v>338</v>
      </c>
      <c r="C83" s="335">
        <v>0</v>
      </c>
    </row>
    <row r="84" spans="1:5">
      <c r="A84" s="334">
        <v>4390</v>
      </c>
      <c r="B84" s="202" t="s">
        <v>339</v>
      </c>
      <c r="C84" s="335">
        <v>0</v>
      </c>
    </row>
    <row r="85" spans="1:5">
      <c r="A85" s="334">
        <v>4391</v>
      </c>
      <c r="B85" s="202" t="s">
        <v>340</v>
      </c>
      <c r="C85" s="335">
        <v>0</v>
      </c>
    </row>
    <row r="86" spans="1:5">
      <c r="A86" s="334">
        <v>4392</v>
      </c>
      <c r="B86" s="202" t="s">
        <v>341</v>
      </c>
      <c r="C86" s="335">
        <v>0</v>
      </c>
    </row>
    <row r="87" spans="1:5">
      <c r="A87" s="334">
        <v>4393</v>
      </c>
      <c r="B87" s="202" t="s">
        <v>342</v>
      </c>
      <c r="C87" s="335">
        <v>0</v>
      </c>
    </row>
    <row r="88" spans="1:5">
      <c r="A88" s="334">
        <v>4394</v>
      </c>
      <c r="B88" s="202" t="s">
        <v>343</v>
      </c>
      <c r="C88" s="335">
        <v>0</v>
      </c>
    </row>
    <row r="89" spans="1:5">
      <c r="A89" s="334">
        <v>4395</v>
      </c>
      <c r="B89" s="202" t="s">
        <v>344</v>
      </c>
      <c r="C89" s="335">
        <v>0</v>
      </c>
    </row>
    <row r="90" spans="1:5">
      <c r="A90" s="334">
        <v>4396</v>
      </c>
      <c r="B90" s="202" t="s">
        <v>345</v>
      </c>
      <c r="C90" s="335">
        <v>0</v>
      </c>
    </row>
    <row r="91" spans="1:5">
      <c r="A91" s="334">
        <v>4399</v>
      </c>
      <c r="B91" s="202" t="s">
        <v>339</v>
      </c>
      <c r="C91" s="335">
        <v>0</v>
      </c>
    </row>
    <row r="94" spans="1:5">
      <c r="A94" s="332" t="s">
        <v>346</v>
      </c>
      <c r="B94" s="332"/>
      <c r="C94" s="332"/>
      <c r="D94" s="332"/>
      <c r="E94" s="332"/>
    </row>
    <row r="95" spans="1:5">
      <c r="A95" s="333" t="s">
        <v>110</v>
      </c>
      <c r="B95" s="333" t="s">
        <v>111</v>
      </c>
      <c r="C95" s="333" t="s">
        <v>112</v>
      </c>
      <c r="D95" s="333" t="s">
        <v>347</v>
      </c>
      <c r="E95" s="333" t="s">
        <v>128</v>
      </c>
    </row>
    <row r="96" spans="1:5">
      <c r="A96" s="334">
        <v>5000</v>
      </c>
      <c r="B96" s="202" t="s">
        <v>348</v>
      </c>
      <c r="C96" s="335">
        <v>3170766.44</v>
      </c>
      <c r="D96" s="342">
        <f>C96/C96</f>
        <v>1</v>
      </c>
    </row>
    <row r="97" spans="1:5">
      <c r="A97" s="334">
        <v>5100</v>
      </c>
      <c r="B97" s="202" t="s">
        <v>349</v>
      </c>
      <c r="C97" s="335">
        <v>3061519.45</v>
      </c>
      <c r="D97" s="342">
        <f>C97/$C$96</f>
        <v>0.96554555749618698</v>
      </c>
    </row>
    <row r="98" spans="1:5">
      <c r="A98" s="334">
        <v>5110</v>
      </c>
      <c r="B98" s="202" t="s">
        <v>350</v>
      </c>
      <c r="C98" s="335">
        <v>2066771.3</v>
      </c>
      <c r="D98" s="342">
        <f t="shared" ref="D98:D161" si="0">C98/$C$96</f>
        <v>0.65182073139388974</v>
      </c>
    </row>
    <row r="99" spans="1:5">
      <c r="A99" s="334">
        <v>5111</v>
      </c>
      <c r="B99" s="202" t="s">
        <v>351</v>
      </c>
      <c r="C99" s="335">
        <v>1046638.08</v>
      </c>
      <c r="D99" s="342">
        <f t="shared" si="0"/>
        <v>0.33008993245178914</v>
      </c>
      <c r="E99" s="25" t="s">
        <v>1665</v>
      </c>
    </row>
    <row r="100" spans="1:5">
      <c r="A100" s="334">
        <v>5112</v>
      </c>
      <c r="B100" s="202" t="s">
        <v>352</v>
      </c>
      <c r="C100" s="335">
        <v>0</v>
      </c>
      <c r="D100" s="342">
        <f t="shared" si="0"/>
        <v>0</v>
      </c>
      <c r="E100" s="25"/>
    </row>
    <row r="101" spans="1:5">
      <c r="A101" s="334">
        <v>5113</v>
      </c>
      <c r="B101" s="202" t="s">
        <v>353</v>
      </c>
      <c r="C101" s="335">
        <v>314275.15000000002</v>
      </c>
      <c r="D101" s="342">
        <f t="shared" si="0"/>
        <v>9.9116461570723582E-2</v>
      </c>
      <c r="E101" s="25"/>
    </row>
    <row r="102" spans="1:5">
      <c r="A102" s="334">
        <v>5114</v>
      </c>
      <c r="B102" s="202" t="s">
        <v>354</v>
      </c>
      <c r="C102" s="335">
        <v>233772.43</v>
      </c>
      <c r="D102" s="342">
        <f t="shared" si="0"/>
        <v>7.3727420301572255E-2</v>
      </c>
      <c r="E102" s="25"/>
    </row>
    <row r="103" spans="1:5">
      <c r="A103" s="334">
        <v>5115</v>
      </c>
      <c r="B103" s="202" t="s">
        <v>355</v>
      </c>
      <c r="C103" s="335">
        <v>472085.64</v>
      </c>
      <c r="D103" s="342">
        <f t="shared" si="0"/>
        <v>0.14888691706980475</v>
      </c>
      <c r="E103" s="25" t="s">
        <v>1666</v>
      </c>
    </row>
    <row r="104" spans="1:5">
      <c r="A104" s="334">
        <v>5116</v>
      </c>
      <c r="B104" s="202" t="s">
        <v>356</v>
      </c>
      <c r="C104" s="335">
        <v>0</v>
      </c>
      <c r="D104" s="342">
        <f t="shared" si="0"/>
        <v>0</v>
      </c>
    </row>
    <row r="105" spans="1:5">
      <c r="A105" s="334">
        <v>5120</v>
      </c>
      <c r="B105" s="202" t="s">
        <v>357</v>
      </c>
      <c r="C105" s="335">
        <v>156157.24</v>
      </c>
      <c r="D105" s="342">
        <f t="shared" si="0"/>
        <v>4.924905159523512E-2</v>
      </c>
    </row>
    <row r="106" spans="1:5">
      <c r="A106" s="334">
        <v>5121</v>
      </c>
      <c r="B106" s="202" t="s">
        <v>358</v>
      </c>
      <c r="C106" s="335">
        <v>37125.24</v>
      </c>
      <c r="D106" s="342">
        <f t="shared" si="0"/>
        <v>1.1708601280641787E-2</v>
      </c>
    </row>
    <row r="107" spans="1:5">
      <c r="A107" s="334">
        <v>5122</v>
      </c>
      <c r="B107" s="202" t="s">
        <v>359</v>
      </c>
      <c r="C107" s="335">
        <v>0</v>
      </c>
      <c r="D107" s="342">
        <f t="shared" si="0"/>
        <v>0</v>
      </c>
    </row>
    <row r="108" spans="1:5">
      <c r="A108" s="334">
        <v>5123</v>
      </c>
      <c r="B108" s="202" t="s">
        <v>360</v>
      </c>
      <c r="C108" s="335">
        <v>0</v>
      </c>
      <c r="D108" s="342">
        <f t="shared" si="0"/>
        <v>0</v>
      </c>
    </row>
    <row r="109" spans="1:5">
      <c r="A109" s="334">
        <v>5124</v>
      </c>
      <c r="B109" s="202" t="s">
        <v>361</v>
      </c>
      <c r="C109" s="335">
        <v>0</v>
      </c>
      <c r="D109" s="342">
        <f t="shared" si="0"/>
        <v>0</v>
      </c>
    </row>
    <row r="110" spans="1:5">
      <c r="A110" s="334">
        <v>5125</v>
      </c>
      <c r="B110" s="202" t="s">
        <v>362</v>
      </c>
      <c r="C110" s="335">
        <v>0</v>
      </c>
      <c r="D110" s="342">
        <f t="shared" si="0"/>
        <v>0</v>
      </c>
    </row>
    <row r="111" spans="1:5">
      <c r="A111" s="334">
        <v>5126</v>
      </c>
      <c r="B111" s="202" t="s">
        <v>363</v>
      </c>
      <c r="C111" s="335">
        <v>115000</v>
      </c>
      <c r="D111" s="342">
        <f t="shared" si="0"/>
        <v>3.6268833474849063E-2</v>
      </c>
    </row>
    <row r="112" spans="1:5">
      <c r="A112" s="334">
        <v>5127</v>
      </c>
      <c r="B112" s="202" t="s">
        <v>364</v>
      </c>
      <c r="C112" s="335">
        <v>394</v>
      </c>
      <c r="D112" s="342">
        <f t="shared" si="0"/>
        <v>1.2426017729643942E-4</v>
      </c>
    </row>
    <row r="113" spans="1:5">
      <c r="A113" s="334">
        <v>5128</v>
      </c>
      <c r="B113" s="202" t="s">
        <v>365</v>
      </c>
      <c r="C113" s="335">
        <v>0</v>
      </c>
      <c r="D113" s="342">
        <f t="shared" si="0"/>
        <v>0</v>
      </c>
    </row>
    <row r="114" spans="1:5">
      <c r="A114" s="334">
        <v>5129</v>
      </c>
      <c r="B114" s="202" t="s">
        <v>366</v>
      </c>
      <c r="C114" s="335">
        <v>3638</v>
      </c>
      <c r="D114" s="342">
        <f t="shared" si="0"/>
        <v>1.147356662447834E-3</v>
      </c>
    </row>
    <row r="115" spans="1:5">
      <c r="A115" s="334">
        <v>5130</v>
      </c>
      <c r="B115" s="202" t="s">
        <v>367</v>
      </c>
      <c r="C115" s="335">
        <v>838590.91</v>
      </c>
      <c r="D115" s="342">
        <f t="shared" si="0"/>
        <v>0.26447577450706211</v>
      </c>
    </row>
    <row r="116" spans="1:5">
      <c r="A116" s="334">
        <v>5131</v>
      </c>
      <c r="B116" s="202" t="s">
        <v>368</v>
      </c>
      <c r="C116" s="335">
        <v>59786.35</v>
      </c>
      <c r="D116" s="342">
        <f t="shared" si="0"/>
        <v>1.8855488454078629E-2</v>
      </c>
    </row>
    <row r="117" spans="1:5">
      <c r="A117" s="334">
        <v>5132</v>
      </c>
      <c r="B117" s="202" t="s">
        <v>369</v>
      </c>
      <c r="C117" s="335">
        <v>0</v>
      </c>
      <c r="D117" s="342">
        <f t="shared" si="0"/>
        <v>0</v>
      </c>
    </row>
    <row r="118" spans="1:5">
      <c r="A118" s="334">
        <v>5133</v>
      </c>
      <c r="B118" s="202" t="s">
        <v>370</v>
      </c>
      <c r="C118" s="335">
        <v>442713.3</v>
      </c>
      <c r="D118" s="342">
        <f t="shared" si="0"/>
        <v>0.139623434389573</v>
      </c>
      <c r="E118" s="202" t="s">
        <v>1667</v>
      </c>
    </row>
    <row r="119" spans="1:5">
      <c r="A119" s="334">
        <v>5134</v>
      </c>
      <c r="B119" s="202" t="s">
        <v>371</v>
      </c>
      <c r="C119" s="335">
        <v>188001.96</v>
      </c>
      <c r="D119" s="342">
        <f t="shared" si="0"/>
        <v>5.9292276349436825E-2</v>
      </c>
    </row>
    <row r="120" spans="1:5">
      <c r="A120" s="334">
        <v>5135</v>
      </c>
      <c r="B120" s="202" t="s">
        <v>372</v>
      </c>
      <c r="C120" s="335">
        <v>56878.89</v>
      </c>
      <c r="D120" s="342">
        <f t="shared" si="0"/>
        <v>1.7938530344732678E-2</v>
      </c>
    </row>
    <row r="121" spans="1:5">
      <c r="A121" s="334">
        <v>5136</v>
      </c>
      <c r="B121" s="202" t="s">
        <v>373</v>
      </c>
      <c r="C121" s="335">
        <v>0</v>
      </c>
      <c r="D121" s="342">
        <f t="shared" si="0"/>
        <v>0</v>
      </c>
    </row>
    <row r="122" spans="1:5">
      <c r="A122" s="334">
        <v>5137</v>
      </c>
      <c r="B122" s="202" t="s">
        <v>374</v>
      </c>
      <c r="C122" s="335">
        <v>3865</v>
      </c>
      <c r="D122" s="342">
        <f t="shared" si="0"/>
        <v>1.2189481859155795E-3</v>
      </c>
    </row>
    <row r="123" spans="1:5">
      <c r="A123" s="334">
        <v>5138</v>
      </c>
      <c r="B123" s="202" t="s">
        <v>375</v>
      </c>
      <c r="C123" s="335">
        <v>4034.24</v>
      </c>
      <c r="D123" s="342">
        <f t="shared" si="0"/>
        <v>1.2723232935441312E-3</v>
      </c>
    </row>
    <row r="124" spans="1:5">
      <c r="A124" s="334">
        <v>5139</v>
      </c>
      <c r="B124" s="202" t="s">
        <v>376</v>
      </c>
      <c r="C124" s="335">
        <v>83311.17</v>
      </c>
      <c r="D124" s="342">
        <f t="shared" si="0"/>
        <v>2.6274773489781227E-2</v>
      </c>
    </row>
    <row r="125" spans="1:5">
      <c r="A125" s="334">
        <v>5200</v>
      </c>
      <c r="B125" s="202" t="s">
        <v>377</v>
      </c>
      <c r="C125" s="335">
        <v>0</v>
      </c>
      <c r="D125" s="342">
        <f t="shared" si="0"/>
        <v>0</v>
      </c>
    </row>
    <row r="126" spans="1:5">
      <c r="A126" s="334">
        <v>5210</v>
      </c>
      <c r="B126" s="202" t="s">
        <v>378</v>
      </c>
      <c r="C126" s="335">
        <v>0</v>
      </c>
      <c r="D126" s="342">
        <f t="shared" si="0"/>
        <v>0</v>
      </c>
    </row>
    <row r="127" spans="1:5">
      <c r="A127" s="334">
        <v>5211</v>
      </c>
      <c r="B127" s="202" t="s">
        <v>379</v>
      </c>
      <c r="C127" s="335">
        <v>0</v>
      </c>
      <c r="D127" s="342">
        <f t="shared" si="0"/>
        <v>0</v>
      </c>
    </row>
    <row r="128" spans="1:5">
      <c r="A128" s="334">
        <v>5212</v>
      </c>
      <c r="B128" s="202" t="s">
        <v>380</v>
      </c>
      <c r="C128" s="335">
        <v>0</v>
      </c>
      <c r="D128" s="342">
        <f t="shared" si="0"/>
        <v>0</v>
      </c>
    </row>
    <row r="129" spans="1:4">
      <c r="A129" s="334">
        <v>5220</v>
      </c>
      <c r="B129" s="202" t="s">
        <v>381</v>
      </c>
      <c r="C129" s="335">
        <v>0</v>
      </c>
      <c r="D129" s="342">
        <f t="shared" si="0"/>
        <v>0</v>
      </c>
    </row>
    <row r="130" spans="1:4">
      <c r="A130" s="334">
        <v>5221</v>
      </c>
      <c r="B130" s="202" t="s">
        <v>382</v>
      </c>
      <c r="C130" s="335">
        <v>0</v>
      </c>
      <c r="D130" s="342">
        <f t="shared" si="0"/>
        <v>0</v>
      </c>
    </row>
    <row r="131" spans="1:4">
      <c r="A131" s="334">
        <v>5222</v>
      </c>
      <c r="B131" s="202" t="s">
        <v>383</v>
      </c>
      <c r="C131" s="335">
        <v>0</v>
      </c>
      <c r="D131" s="342">
        <f t="shared" si="0"/>
        <v>0</v>
      </c>
    </row>
    <row r="132" spans="1:4">
      <c r="A132" s="334">
        <v>5230</v>
      </c>
      <c r="B132" s="202" t="s">
        <v>318</v>
      </c>
      <c r="C132" s="335">
        <v>0</v>
      </c>
      <c r="D132" s="342">
        <f t="shared" si="0"/>
        <v>0</v>
      </c>
    </row>
    <row r="133" spans="1:4">
      <c r="A133" s="334">
        <v>5231</v>
      </c>
      <c r="B133" s="202" t="s">
        <v>384</v>
      </c>
      <c r="C133" s="335">
        <v>0</v>
      </c>
      <c r="D133" s="342">
        <f t="shared" si="0"/>
        <v>0</v>
      </c>
    </row>
    <row r="134" spans="1:4">
      <c r="A134" s="334">
        <v>5232</v>
      </c>
      <c r="B134" s="202" t="s">
        <v>385</v>
      </c>
      <c r="C134" s="335">
        <v>0</v>
      </c>
      <c r="D134" s="342">
        <f t="shared" si="0"/>
        <v>0</v>
      </c>
    </row>
    <row r="135" spans="1:4">
      <c r="A135" s="334">
        <v>5240</v>
      </c>
      <c r="B135" s="202" t="s">
        <v>320</v>
      </c>
      <c r="C135" s="335">
        <v>0</v>
      </c>
      <c r="D135" s="342">
        <f t="shared" si="0"/>
        <v>0</v>
      </c>
    </row>
    <row r="136" spans="1:4">
      <c r="A136" s="334">
        <v>5241</v>
      </c>
      <c r="B136" s="202" t="s">
        <v>386</v>
      </c>
      <c r="C136" s="335">
        <v>0</v>
      </c>
      <c r="D136" s="342">
        <f t="shared" si="0"/>
        <v>0</v>
      </c>
    </row>
    <row r="137" spans="1:4">
      <c r="A137" s="334">
        <v>5242</v>
      </c>
      <c r="B137" s="202" t="s">
        <v>387</v>
      </c>
      <c r="C137" s="335">
        <v>0</v>
      </c>
      <c r="D137" s="342">
        <f t="shared" si="0"/>
        <v>0</v>
      </c>
    </row>
    <row r="138" spans="1:4">
      <c r="A138" s="334">
        <v>5243</v>
      </c>
      <c r="B138" s="202" t="s">
        <v>388</v>
      </c>
      <c r="C138" s="335">
        <v>0</v>
      </c>
      <c r="D138" s="342">
        <f t="shared" si="0"/>
        <v>0</v>
      </c>
    </row>
    <row r="139" spans="1:4">
      <c r="A139" s="334">
        <v>5244</v>
      </c>
      <c r="B139" s="202" t="s">
        <v>389</v>
      </c>
      <c r="C139" s="335">
        <v>0</v>
      </c>
      <c r="D139" s="342">
        <f t="shared" si="0"/>
        <v>0</v>
      </c>
    </row>
    <row r="140" spans="1:4">
      <c r="A140" s="334">
        <v>5250</v>
      </c>
      <c r="B140" s="202" t="s">
        <v>321</v>
      </c>
      <c r="C140" s="335">
        <v>0</v>
      </c>
      <c r="D140" s="342">
        <f t="shared" si="0"/>
        <v>0</v>
      </c>
    </row>
    <row r="141" spans="1:4">
      <c r="A141" s="334">
        <v>5251</v>
      </c>
      <c r="B141" s="202" t="s">
        <v>390</v>
      </c>
      <c r="C141" s="335">
        <v>0</v>
      </c>
      <c r="D141" s="342">
        <f t="shared" si="0"/>
        <v>0</v>
      </c>
    </row>
    <row r="142" spans="1:4">
      <c r="A142" s="334">
        <v>5252</v>
      </c>
      <c r="B142" s="202" t="s">
        <v>391</v>
      </c>
      <c r="C142" s="335">
        <v>0</v>
      </c>
      <c r="D142" s="342">
        <f t="shared" si="0"/>
        <v>0</v>
      </c>
    </row>
    <row r="143" spans="1:4">
      <c r="A143" s="334">
        <v>5259</v>
      </c>
      <c r="B143" s="202" t="s">
        <v>392</v>
      </c>
      <c r="C143" s="335">
        <v>0</v>
      </c>
      <c r="D143" s="342">
        <f t="shared" si="0"/>
        <v>0</v>
      </c>
    </row>
    <row r="144" spans="1:4">
      <c r="A144" s="334">
        <v>5260</v>
      </c>
      <c r="B144" s="202" t="s">
        <v>393</v>
      </c>
      <c r="C144" s="335">
        <v>0</v>
      </c>
      <c r="D144" s="342">
        <f t="shared" si="0"/>
        <v>0</v>
      </c>
    </row>
    <row r="145" spans="1:4">
      <c r="A145" s="334">
        <v>5261</v>
      </c>
      <c r="B145" s="202" t="s">
        <v>394</v>
      </c>
      <c r="C145" s="335">
        <v>0</v>
      </c>
      <c r="D145" s="342">
        <f t="shared" si="0"/>
        <v>0</v>
      </c>
    </row>
    <row r="146" spans="1:4">
      <c r="A146" s="334">
        <v>5262</v>
      </c>
      <c r="B146" s="202" t="s">
        <v>395</v>
      </c>
      <c r="C146" s="335">
        <v>0</v>
      </c>
      <c r="D146" s="342">
        <f t="shared" si="0"/>
        <v>0</v>
      </c>
    </row>
    <row r="147" spans="1:4">
      <c r="A147" s="334">
        <v>5270</v>
      </c>
      <c r="B147" s="202" t="s">
        <v>396</v>
      </c>
      <c r="C147" s="335">
        <v>0</v>
      </c>
      <c r="D147" s="342">
        <f t="shared" si="0"/>
        <v>0</v>
      </c>
    </row>
    <row r="148" spans="1:4">
      <c r="A148" s="334">
        <v>5271</v>
      </c>
      <c r="B148" s="202" t="s">
        <v>397</v>
      </c>
      <c r="C148" s="335">
        <v>0</v>
      </c>
      <c r="D148" s="342">
        <f t="shared" si="0"/>
        <v>0</v>
      </c>
    </row>
    <row r="149" spans="1:4">
      <c r="A149" s="334">
        <v>5280</v>
      </c>
      <c r="B149" s="202" t="s">
        <v>398</v>
      </c>
      <c r="C149" s="335">
        <v>0</v>
      </c>
      <c r="D149" s="342">
        <f t="shared" si="0"/>
        <v>0</v>
      </c>
    </row>
    <row r="150" spans="1:4">
      <c r="A150" s="334">
        <v>5281</v>
      </c>
      <c r="B150" s="202" t="s">
        <v>399</v>
      </c>
      <c r="C150" s="335">
        <v>0</v>
      </c>
      <c r="D150" s="342">
        <f t="shared" si="0"/>
        <v>0</v>
      </c>
    </row>
    <row r="151" spans="1:4">
      <c r="A151" s="334">
        <v>5282</v>
      </c>
      <c r="B151" s="202" t="s">
        <v>400</v>
      </c>
      <c r="C151" s="335">
        <v>0</v>
      </c>
      <c r="D151" s="342">
        <f t="shared" si="0"/>
        <v>0</v>
      </c>
    </row>
    <row r="152" spans="1:4">
      <c r="A152" s="334">
        <v>5283</v>
      </c>
      <c r="B152" s="202" t="s">
        <v>401</v>
      </c>
      <c r="C152" s="335">
        <v>0</v>
      </c>
      <c r="D152" s="342">
        <f t="shared" si="0"/>
        <v>0</v>
      </c>
    </row>
    <row r="153" spans="1:4">
      <c r="A153" s="334">
        <v>5284</v>
      </c>
      <c r="B153" s="202" t="s">
        <v>402</v>
      </c>
      <c r="C153" s="335">
        <v>0</v>
      </c>
      <c r="D153" s="342">
        <f t="shared" si="0"/>
        <v>0</v>
      </c>
    </row>
    <row r="154" spans="1:4">
      <c r="A154" s="334">
        <v>5285</v>
      </c>
      <c r="B154" s="202" t="s">
        <v>403</v>
      </c>
      <c r="C154" s="335">
        <v>0</v>
      </c>
      <c r="D154" s="342">
        <f t="shared" si="0"/>
        <v>0</v>
      </c>
    </row>
    <row r="155" spans="1:4">
      <c r="A155" s="334">
        <v>5290</v>
      </c>
      <c r="B155" s="202" t="s">
        <v>404</v>
      </c>
      <c r="C155" s="335">
        <v>0</v>
      </c>
      <c r="D155" s="342">
        <f t="shared" si="0"/>
        <v>0</v>
      </c>
    </row>
    <row r="156" spans="1:4">
      <c r="A156" s="334">
        <v>5291</v>
      </c>
      <c r="B156" s="202" t="s">
        <v>405</v>
      </c>
      <c r="C156" s="335">
        <v>0</v>
      </c>
      <c r="D156" s="342">
        <f t="shared" si="0"/>
        <v>0</v>
      </c>
    </row>
    <row r="157" spans="1:4">
      <c r="A157" s="334">
        <v>5292</v>
      </c>
      <c r="B157" s="202" t="s">
        <v>406</v>
      </c>
      <c r="C157" s="335">
        <v>0</v>
      </c>
      <c r="D157" s="342">
        <f t="shared" si="0"/>
        <v>0</v>
      </c>
    </row>
    <row r="158" spans="1:4">
      <c r="A158" s="334">
        <v>5300</v>
      </c>
      <c r="B158" s="202" t="s">
        <v>407</v>
      </c>
      <c r="C158" s="335">
        <v>0</v>
      </c>
      <c r="D158" s="342">
        <f t="shared" si="0"/>
        <v>0</v>
      </c>
    </row>
    <row r="159" spans="1:4">
      <c r="A159" s="334">
        <v>5310</v>
      </c>
      <c r="B159" s="202" t="s">
        <v>311</v>
      </c>
      <c r="C159" s="335">
        <v>0</v>
      </c>
      <c r="D159" s="342">
        <f t="shared" si="0"/>
        <v>0</v>
      </c>
    </row>
    <row r="160" spans="1:4">
      <c r="A160" s="334">
        <v>5311</v>
      </c>
      <c r="B160" s="202" t="s">
        <v>408</v>
      </c>
      <c r="C160" s="335">
        <v>0</v>
      </c>
      <c r="D160" s="342">
        <f t="shared" si="0"/>
        <v>0</v>
      </c>
    </row>
    <row r="161" spans="1:4">
      <c r="A161" s="334">
        <v>5312</v>
      </c>
      <c r="B161" s="202" t="s">
        <v>409</v>
      </c>
      <c r="C161" s="335">
        <v>0</v>
      </c>
      <c r="D161" s="342">
        <f t="shared" si="0"/>
        <v>0</v>
      </c>
    </row>
    <row r="162" spans="1:4">
      <c r="A162" s="334">
        <v>5320</v>
      </c>
      <c r="B162" s="202" t="s">
        <v>312</v>
      </c>
      <c r="C162" s="335">
        <v>0</v>
      </c>
      <c r="D162" s="342">
        <f t="shared" ref="D162:D217" si="1">C162/$C$96</f>
        <v>0</v>
      </c>
    </row>
    <row r="163" spans="1:4">
      <c r="A163" s="334">
        <v>5321</v>
      </c>
      <c r="B163" s="202" t="s">
        <v>410</v>
      </c>
      <c r="C163" s="335">
        <v>0</v>
      </c>
      <c r="D163" s="342">
        <f t="shared" si="1"/>
        <v>0</v>
      </c>
    </row>
    <row r="164" spans="1:4">
      <c r="A164" s="334">
        <v>5322</v>
      </c>
      <c r="B164" s="202" t="s">
        <v>411</v>
      </c>
      <c r="C164" s="335">
        <v>0</v>
      </c>
      <c r="D164" s="342">
        <f t="shared" si="1"/>
        <v>0</v>
      </c>
    </row>
    <row r="165" spans="1:4">
      <c r="A165" s="334">
        <v>5330</v>
      </c>
      <c r="B165" s="202" t="s">
        <v>313</v>
      </c>
      <c r="C165" s="335">
        <v>0</v>
      </c>
      <c r="D165" s="342">
        <f t="shared" si="1"/>
        <v>0</v>
      </c>
    </row>
    <row r="166" spans="1:4">
      <c r="A166" s="334">
        <v>5331</v>
      </c>
      <c r="B166" s="202" t="s">
        <v>412</v>
      </c>
      <c r="C166" s="335">
        <v>0</v>
      </c>
      <c r="D166" s="342">
        <f t="shared" si="1"/>
        <v>0</v>
      </c>
    </row>
    <row r="167" spans="1:4">
      <c r="A167" s="334">
        <v>5332</v>
      </c>
      <c r="B167" s="202" t="s">
        <v>413</v>
      </c>
      <c r="C167" s="335">
        <v>0</v>
      </c>
      <c r="D167" s="342">
        <f t="shared" si="1"/>
        <v>0</v>
      </c>
    </row>
    <row r="168" spans="1:4">
      <c r="A168" s="334">
        <v>5400</v>
      </c>
      <c r="B168" s="202" t="s">
        <v>414</v>
      </c>
      <c r="C168" s="335">
        <v>0</v>
      </c>
      <c r="D168" s="342">
        <f t="shared" si="1"/>
        <v>0</v>
      </c>
    </row>
    <row r="169" spans="1:4">
      <c r="A169" s="334">
        <v>5410</v>
      </c>
      <c r="B169" s="202" t="s">
        <v>415</v>
      </c>
      <c r="C169" s="335">
        <v>0</v>
      </c>
      <c r="D169" s="342">
        <f t="shared" si="1"/>
        <v>0</v>
      </c>
    </row>
    <row r="170" spans="1:4">
      <c r="A170" s="334">
        <v>5411</v>
      </c>
      <c r="B170" s="202" t="s">
        <v>416</v>
      </c>
      <c r="C170" s="335">
        <v>0</v>
      </c>
      <c r="D170" s="342">
        <f t="shared" si="1"/>
        <v>0</v>
      </c>
    </row>
    <row r="171" spans="1:4">
      <c r="A171" s="334">
        <v>5412</v>
      </c>
      <c r="B171" s="202" t="s">
        <v>417</v>
      </c>
      <c r="C171" s="335">
        <v>0</v>
      </c>
      <c r="D171" s="342">
        <f t="shared" si="1"/>
        <v>0</v>
      </c>
    </row>
    <row r="172" spans="1:4">
      <c r="A172" s="334">
        <v>5420</v>
      </c>
      <c r="B172" s="202" t="s">
        <v>418</v>
      </c>
      <c r="C172" s="335">
        <v>0</v>
      </c>
      <c r="D172" s="342">
        <f t="shared" si="1"/>
        <v>0</v>
      </c>
    </row>
    <row r="173" spans="1:4">
      <c r="A173" s="334">
        <v>5421</v>
      </c>
      <c r="B173" s="202" t="s">
        <v>419</v>
      </c>
      <c r="C173" s="335">
        <v>0</v>
      </c>
      <c r="D173" s="342">
        <f t="shared" si="1"/>
        <v>0</v>
      </c>
    </row>
    <row r="174" spans="1:4">
      <c r="A174" s="334">
        <v>5422</v>
      </c>
      <c r="B174" s="202" t="s">
        <v>420</v>
      </c>
      <c r="C174" s="335">
        <v>0</v>
      </c>
      <c r="D174" s="342">
        <f t="shared" si="1"/>
        <v>0</v>
      </c>
    </row>
    <row r="175" spans="1:4">
      <c r="A175" s="334">
        <v>5430</v>
      </c>
      <c r="B175" s="202" t="s">
        <v>421</v>
      </c>
      <c r="C175" s="335">
        <v>0</v>
      </c>
      <c r="D175" s="342">
        <f t="shared" si="1"/>
        <v>0</v>
      </c>
    </row>
    <row r="176" spans="1:4">
      <c r="A176" s="334">
        <v>5431</v>
      </c>
      <c r="B176" s="202" t="s">
        <v>422</v>
      </c>
      <c r="C176" s="335">
        <v>0</v>
      </c>
      <c r="D176" s="342">
        <f t="shared" si="1"/>
        <v>0</v>
      </c>
    </row>
    <row r="177" spans="1:4">
      <c r="A177" s="334">
        <v>5432</v>
      </c>
      <c r="B177" s="202" t="s">
        <v>423</v>
      </c>
      <c r="C177" s="335">
        <v>0</v>
      </c>
      <c r="D177" s="342">
        <f t="shared" si="1"/>
        <v>0</v>
      </c>
    </row>
    <row r="178" spans="1:4">
      <c r="A178" s="334">
        <v>5440</v>
      </c>
      <c r="B178" s="202" t="s">
        <v>424</v>
      </c>
      <c r="C178" s="335">
        <v>0</v>
      </c>
      <c r="D178" s="342">
        <f t="shared" si="1"/>
        <v>0</v>
      </c>
    </row>
    <row r="179" spans="1:4">
      <c r="A179" s="334">
        <v>5441</v>
      </c>
      <c r="B179" s="202" t="s">
        <v>424</v>
      </c>
      <c r="C179" s="335">
        <v>0</v>
      </c>
      <c r="D179" s="342">
        <f t="shared" si="1"/>
        <v>0</v>
      </c>
    </row>
    <row r="180" spans="1:4">
      <c r="A180" s="334">
        <v>5450</v>
      </c>
      <c r="B180" s="202" t="s">
        <v>425</v>
      </c>
      <c r="C180" s="335">
        <v>0</v>
      </c>
      <c r="D180" s="342">
        <f t="shared" si="1"/>
        <v>0</v>
      </c>
    </row>
    <row r="181" spans="1:4">
      <c r="A181" s="334">
        <v>5451</v>
      </c>
      <c r="B181" s="202" t="s">
        <v>426</v>
      </c>
      <c r="C181" s="335">
        <v>0</v>
      </c>
      <c r="D181" s="342">
        <f t="shared" si="1"/>
        <v>0</v>
      </c>
    </row>
    <row r="182" spans="1:4">
      <c r="A182" s="334">
        <v>5452</v>
      </c>
      <c r="B182" s="202" t="s">
        <v>427</v>
      </c>
      <c r="C182" s="335">
        <v>0</v>
      </c>
      <c r="D182" s="342">
        <f t="shared" si="1"/>
        <v>0</v>
      </c>
    </row>
    <row r="183" spans="1:4">
      <c r="A183" s="334">
        <v>5500</v>
      </c>
      <c r="B183" s="202" t="s">
        <v>428</v>
      </c>
      <c r="C183" s="335">
        <v>82806.44</v>
      </c>
      <c r="D183" s="342">
        <f t="shared" si="1"/>
        <v>2.611559115656592E-2</v>
      </c>
    </row>
    <row r="184" spans="1:4">
      <c r="A184" s="334">
        <v>5510</v>
      </c>
      <c r="B184" s="202" t="s">
        <v>429</v>
      </c>
      <c r="C184" s="335">
        <v>82806.44</v>
      </c>
      <c r="D184" s="342">
        <f t="shared" si="1"/>
        <v>2.611559115656592E-2</v>
      </c>
    </row>
    <row r="185" spans="1:4">
      <c r="A185" s="334">
        <v>5511</v>
      </c>
      <c r="B185" s="202" t="s">
        <v>430</v>
      </c>
      <c r="C185" s="335">
        <v>0</v>
      </c>
      <c r="D185" s="342">
        <f t="shared" si="1"/>
        <v>0</v>
      </c>
    </row>
    <row r="186" spans="1:4">
      <c r="A186" s="334">
        <v>5512</v>
      </c>
      <c r="B186" s="202" t="s">
        <v>431</v>
      </c>
      <c r="C186" s="335">
        <v>0</v>
      </c>
      <c r="D186" s="342">
        <f t="shared" si="1"/>
        <v>0</v>
      </c>
    </row>
    <row r="187" spans="1:4">
      <c r="A187" s="334">
        <v>5513</v>
      </c>
      <c r="B187" s="202" t="s">
        <v>432</v>
      </c>
      <c r="C187" s="335">
        <v>0</v>
      </c>
      <c r="D187" s="342">
        <f t="shared" si="1"/>
        <v>0</v>
      </c>
    </row>
    <row r="188" spans="1:4">
      <c r="A188" s="334">
        <v>5514</v>
      </c>
      <c r="B188" s="202" t="s">
        <v>433</v>
      </c>
      <c r="C188" s="335">
        <v>0</v>
      </c>
      <c r="D188" s="342">
        <f t="shared" si="1"/>
        <v>0</v>
      </c>
    </row>
    <row r="189" spans="1:4">
      <c r="A189" s="334">
        <v>5515</v>
      </c>
      <c r="B189" s="202" t="s">
        <v>434</v>
      </c>
      <c r="C189" s="335">
        <v>63181.32</v>
      </c>
      <c r="D189" s="342">
        <f t="shared" si="1"/>
        <v>1.9926198033053486E-2</v>
      </c>
    </row>
    <row r="190" spans="1:4">
      <c r="A190" s="334">
        <v>5516</v>
      </c>
      <c r="B190" s="202" t="s">
        <v>435</v>
      </c>
      <c r="C190" s="335">
        <v>0</v>
      </c>
      <c r="D190" s="342">
        <f t="shared" si="1"/>
        <v>0</v>
      </c>
    </row>
    <row r="191" spans="1:4">
      <c r="A191" s="334">
        <v>5517</v>
      </c>
      <c r="B191" s="202" t="s">
        <v>436</v>
      </c>
      <c r="C191" s="335">
        <v>19625.12</v>
      </c>
      <c r="D191" s="342">
        <f t="shared" si="1"/>
        <v>6.1893931235124334E-3</v>
      </c>
    </row>
    <row r="192" spans="1:4">
      <c r="A192" s="334">
        <v>5518</v>
      </c>
      <c r="B192" s="202" t="s">
        <v>437</v>
      </c>
      <c r="C192" s="335">
        <v>0</v>
      </c>
      <c r="D192" s="342">
        <f t="shared" si="1"/>
        <v>0</v>
      </c>
    </row>
    <row r="193" spans="1:4">
      <c r="A193" s="334">
        <v>5520</v>
      </c>
      <c r="B193" s="202" t="s">
        <v>438</v>
      </c>
      <c r="C193" s="335">
        <v>0</v>
      </c>
      <c r="D193" s="342">
        <f t="shared" si="1"/>
        <v>0</v>
      </c>
    </row>
    <row r="194" spans="1:4">
      <c r="A194" s="334">
        <v>5521</v>
      </c>
      <c r="B194" s="202" t="s">
        <v>439</v>
      </c>
      <c r="C194" s="335">
        <v>0</v>
      </c>
      <c r="D194" s="342">
        <f t="shared" si="1"/>
        <v>0</v>
      </c>
    </row>
    <row r="195" spans="1:4">
      <c r="A195" s="334">
        <v>5522</v>
      </c>
      <c r="B195" s="202" t="s">
        <v>440</v>
      </c>
      <c r="C195" s="335">
        <v>0</v>
      </c>
      <c r="D195" s="342">
        <f t="shared" si="1"/>
        <v>0</v>
      </c>
    </row>
    <row r="196" spans="1:4">
      <c r="A196" s="334">
        <v>5530</v>
      </c>
      <c r="B196" s="202" t="s">
        <v>441</v>
      </c>
      <c r="C196" s="335">
        <v>0</v>
      </c>
      <c r="D196" s="342">
        <f t="shared" si="1"/>
        <v>0</v>
      </c>
    </row>
    <row r="197" spans="1:4">
      <c r="A197" s="334">
        <v>5531</v>
      </c>
      <c r="B197" s="202" t="s">
        <v>442</v>
      </c>
      <c r="C197" s="335">
        <v>0</v>
      </c>
      <c r="D197" s="342">
        <f t="shared" si="1"/>
        <v>0</v>
      </c>
    </row>
    <row r="198" spans="1:4">
      <c r="A198" s="334">
        <v>5532</v>
      </c>
      <c r="B198" s="202" t="s">
        <v>443</v>
      </c>
      <c r="C198" s="335">
        <v>0</v>
      </c>
      <c r="D198" s="342">
        <f t="shared" si="1"/>
        <v>0</v>
      </c>
    </row>
    <row r="199" spans="1:4">
      <c r="A199" s="334">
        <v>5533</v>
      </c>
      <c r="B199" s="202" t="s">
        <v>444</v>
      </c>
      <c r="C199" s="335">
        <v>0</v>
      </c>
      <c r="D199" s="342">
        <f t="shared" si="1"/>
        <v>0</v>
      </c>
    </row>
    <row r="200" spans="1:4">
      <c r="A200" s="334">
        <v>5534</v>
      </c>
      <c r="B200" s="202" t="s">
        <v>445</v>
      </c>
      <c r="C200" s="335">
        <v>0</v>
      </c>
      <c r="D200" s="342">
        <f t="shared" si="1"/>
        <v>0</v>
      </c>
    </row>
    <row r="201" spans="1:4">
      <c r="A201" s="334">
        <v>5535</v>
      </c>
      <c r="B201" s="202" t="s">
        <v>446</v>
      </c>
      <c r="C201" s="335">
        <v>0</v>
      </c>
      <c r="D201" s="342">
        <f t="shared" si="1"/>
        <v>0</v>
      </c>
    </row>
    <row r="202" spans="1:4">
      <c r="A202" s="334">
        <v>5540</v>
      </c>
      <c r="B202" s="202" t="s">
        <v>447</v>
      </c>
      <c r="C202" s="335">
        <v>0</v>
      </c>
      <c r="D202" s="342">
        <f t="shared" si="1"/>
        <v>0</v>
      </c>
    </row>
    <row r="203" spans="1:4">
      <c r="A203" s="334">
        <v>5541</v>
      </c>
      <c r="B203" s="202" t="s">
        <v>447</v>
      </c>
      <c r="C203" s="335">
        <v>0</v>
      </c>
      <c r="D203" s="342">
        <f t="shared" si="1"/>
        <v>0</v>
      </c>
    </row>
    <row r="204" spans="1:4">
      <c r="A204" s="334">
        <v>5550</v>
      </c>
      <c r="B204" s="202" t="s">
        <v>448</v>
      </c>
      <c r="C204" s="335">
        <v>0</v>
      </c>
      <c r="D204" s="342">
        <f t="shared" si="1"/>
        <v>0</v>
      </c>
    </row>
    <row r="205" spans="1:4">
      <c r="A205" s="334">
        <v>5551</v>
      </c>
      <c r="B205" s="202" t="s">
        <v>448</v>
      </c>
      <c r="C205" s="335">
        <v>0</v>
      </c>
      <c r="D205" s="342">
        <f t="shared" si="1"/>
        <v>0</v>
      </c>
    </row>
    <row r="206" spans="1:4">
      <c r="A206" s="334">
        <v>5590</v>
      </c>
      <c r="B206" s="202" t="s">
        <v>449</v>
      </c>
      <c r="C206" s="335">
        <v>0</v>
      </c>
      <c r="D206" s="342">
        <f t="shared" si="1"/>
        <v>0</v>
      </c>
    </row>
    <row r="207" spans="1:4">
      <c r="A207" s="334">
        <v>5591</v>
      </c>
      <c r="B207" s="202" t="s">
        <v>450</v>
      </c>
      <c r="C207" s="335">
        <v>0</v>
      </c>
      <c r="D207" s="342">
        <f t="shared" si="1"/>
        <v>0</v>
      </c>
    </row>
    <row r="208" spans="1:4">
      <c r="A208" s="334">
        <v>5592</v>
      </c>
      <c r="B208" s="202" t="s">
        <v>451</v>
      </c>
      <c r="C208" s="335">
        <v>0</v>
      </c>
      <c r="D208" s="342">
        <f t="shared" si="1"/>
        <v>0</v>
      </c>
    </row>
    <row r="209" spans="1:4">
      <c r="A209" s="334">
        <v>5593</v>
      </c>
      <c r="B209" s="202" t="s">
        <v>452</v>
      </c>
      <c r="C209" s="335">
        <v>0</v>
      </c>
      <c r="D209" s="342">
        <f t="shared" si="1"/>
        <v>0</v>
      </c>
    </row>
    <row r="210" spans="1:4">
      <c r="A210" s="334">
        <v>5594</v>
      </c>
      <c r="B210" s="202" t="s">
        <v>453</v>
      </c>
      <c r="C210" s="335">
        <v>0</v>
      </c>
      <c r="D210" s="342">
        <f t="shared" si="1"/>
        <v>0</v>
      </c>
    </row>
    <row r="211" spans="1:4">
      <c r="A211" s="334">
        <v>5595</v>
      </c>
      <c r="B211" s="202" t="s">
        <v>454</v>
      </c>
      <c r="C211" s="335">
        <v>0</v>
      </c>
      <c r="D211" s="342">
        <f t="shared" si="1"/>
        <v>0</v>
      </c>
    </row>
    <row r="212" spans="1:4">
      <c r="A212" s="334">
        <v>5596</v>
      </c>
      <c r="B212" s="202" t="s">
        <v>344</v>
      </c>
      <c r="C212" s="335">
        <v>0</v>
      </c>
      <c r="D212" s="342">
        <f t="shared" si="1"/>
        <v>0</v>
      </c>
    </row>
    <row r="213" spans="1:4">
      <c r="A213" s="334">
        <v>5597</v>
      </c>
      <c r="B213" s="202" t="s">
        <v>455</v>
      </c>
      <c r="C213" s="335">
        <v>0</v>
      </c>
      <c r="D213" s="342">
        <f t="shared" si="1"/>
        <v>0</v>
      </c>
    </row>
    <row r="214" spans="1:4">
      <c r="A214" s="334">
        <v>5599</v>
      </c>
      <c r="B214" s="202" t="s">
        <v>456</v>
      </c>
      <c r="C214" s="335">
        <v>0</v>
      </c>
      <c r="D214" s="342">
        <f t="shared" si="1"/>
        <v>0</v>
      </c>
    </row>
    <row r="215" spans="1:4">
      <c r="A215" s="334">
        <v>5600</v>
      </c>
      <c r="B215" s="202" t="s">
        <v>457</v>
      </c>
      <c r="C215" s="335">
        <v>0</v>
      </c>
      <c r="D215" s="342">
        <f t="shared" si="1"/>
        <v>0</v>
      </c>
    </row>
    <row r="216" spans="1:4">
      <c r="A216" s="334">
        <v>5610</v>
      </c>
      <c r="B216" s="202" t="s">
        <v>458</v>
      </c>
      <c r="C216" s="335">
        <v>0</v>
      </c>
      <c r="D216" s="342">
        <f t="shared" si="1"/>
        <v>0</v>
      </c>
    </row>
    <row r="217" spans="1:4">
      <c r="A217" s="334">
        <v>5611</v>
      </c>
      <c r="B217" s="202" t="s">
        <v>459</v>
      </c>
      <c r="C217" s="335">
        <v>0</v>
      </c>
      <c r="D217" s="342">
        <f t="shared" si="1"/>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scale="62"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D75" sqref="D75"/>
    </sheetView>
  </sheetViews>
  <sheetFormatPr baseColWidth="10" defaultColWidth="9.140625" defaultRowHeight="11.25"/>
  <cols>
    <col min="1" max="1" width="10" style="226" customWidth="1"/>
    <col min="2" max="2" width="48.140625" style="226" customWidth="1"/>
    <col min="3" max="3" width="22.85546875" style="226" customWidth="1"/>
    <col min="4" max="5" width="16.7109375" style="226" customWidth="1"/>
    <col min="6" max="16384" width="9.140625" style="226"/>
  </cols>
  <sheetData>
    <row r="1" spans="1:5" ht="18.95" customHeight="1">
      <c r="A1" s="799" t="str">
        <f>'ESF-FCIND'!A1</f>
        <v>FIDEICOMISO CIUDAD INDUSTRIAL LEON 2018</v>
      </c>
      <c r="B1" s="799"/>
      <c r="C1" s="799"/>
      <c r="D1" s="343" t="s">
        <v>42</v>
      </c>
      <c r="E1" s="344">
        <f>'ESF-FCIND'!H1</f>
        <v>2018</v>
      </c>
    </row>
    <row r="2" spans="1:5" ht="18.95" customHeight="1">
      <c r="A2" s="799" t="s">
        <v>460</v>
      </c>
      <c r="B2" s="799"/>
      <c r="C2" s="799"/>
      <c r="D2" s="343" t="s">
        <v>44</v>
      </c>
      <c r="E2" s="344" t="str">
        <f>'ESF-FCIND'!H2</f>
        <v>Trimestral</v>
      </c>
    </row>
    <row r="3" spans="1:5" ht="18.95" customHeight="1">
      <c r="A3" s="799" t="str">
        <f>'ESF-FCIND'!A3</f>
        <v>CORRESPONDIENTE DEL 01 DE ENERO DEL 2018 AL 31 DE DICIEMBRE DEL 2018</v>
      </c>
      <c r="B3" s="799"/>
      <c r="C3" s="799"/>
      <c r="D3" s="343" t="s">
        <v>47</v>
      </c>
      <c r="E3" s="344">
        <f>'ESF-FCIND'!H3</f>
        <v>4</v>
      </c>
    </row>
    <row r="5" spans="1:5">
      <c r="A5" s="345" t="s">
        <v>108</v>
      </c>
      <c r="B5" s="346"/>
      <c r="C5" s="346"/>
      <c r="D5" s="346"/>
      <c r="E5" s="346"/>
    </row>
    <row r="6" spans="1:5">
      <c r="A6" s="346" t="s">
        <v>461</v>
      </c>
      <c r="B6" s="346"/>
      <c r="C6" s="346"/>
      <c r="D6" s="346"/>
      <c r="E6" s="346"/>
    </row>
    <row r="7" spans="1:5">
      <c r="A7" s="347" t="s">
        <v>110</v>
      </c>
      <c r="B7" s="347" t="s">
        <v>111</v>
      </c>
      <c r="C7" s="347" t="s">
        <v>112</v>
      </c>
      <c r="D7" s="347" t="s">
        <v>113</v>
      </c>
      <c r="E7" s="347" t="s">
        <v>234</v>
      </c>
    </row>
    <row r="8" spans="1:5">
      <c r="A8" s="348">
        <v>3110</v>
      </c>
      <c r="B8" s="226" t="s">
        <v>312</v>
      </c>
      <c r="C8" s="349">
        <v>-81137212.159999996</v>
      </c>
      <c r="D8" s="35" t="s">
        <v>312</v>
      </c>
      <c r="E8" s="35" t="s">
        <v>1668</v>
      </c>
    </row>
    <row r="9" spans="1:5">
      <c r="A9" s="348">
        <v>3120</v>
      </c>
      <c r="B9" s="226" t="s">
        <v>463</v>
      </c>
      <c r="C9" s="349">
        <v>7223179.1500000004</v>
      </c>
      <c r="D9" s="35" t="s">
        <v>1669</v>
      </c>
      <c r="E9" s="35" t="s">
        <v>1668</v>
      </c>
    </row>
    <row r="10" spans="1:5">
      <c r="A10" s="348">
        <v>3130</v>
      </c>
      <c r="B10" s="226" t="s">
        <v>464</v>
      </c>
      <c r="C10" s="349">
        <v>182184420.21000001</v>
      </c>
      <c r="D10" s="35" t="s">
        <v>1670</v>
      </c>
      <c r="E10" s="35" t="s">
        <v>1668</v>
      </c>
    </row>
    <row r="11" spans="1:5">
      <c r="A11" s="348"/>
      <c r="C11" s="349"/>
    </row>
    <row r="12" spans="1:5">
      <c r="A12" s="346" t="s">
        <v>465</v>
      </c>
      <c r="B12" s="346"/>
      <c r="C12" s="346"/>
      <c r="D12" s="346"/>
      <c r="E12" s="346"/>
    </row>
    <row r="13" spans="1:5">
      <c r="A13" s="347" t="s">
        <v>110</v>
      </c>
      <c r="B13" s="347" t="s">
        <v>111</v>
      </c>
      <c r="C13" s="347" t="s">
        <v>112</v>
      </c>
      <c r="D13" s="347" t="s">
        <v>466</v>
      </c>
      <c r="E13" s="347"/>
    </row>
    <row r="14" spans="1:5">
      <c r="A14" s="348">
        <v>3210</v>
      </c>
      <c r="B14" s="226" t="s">
        <v>467</v>
      </c>
      <c r="C14" s="349">
        <v>-232942.34</v>
      </c>
      <c r="D14" s="35" t="s">
        <v>1295</v>
      </c>
    </row>
    <row r="15" spans="1:5">
      <c r="A15" s="348">
        <v>3220</v>
      </c>
      <c r="B15" s="226" t="s">
        <v>468</v>
      </c>
      <c r="C15" s="349">
        <v>-49488856.020000003</v>
      </c>
      <c r="D15" s="35" t="s">
        <v>1295</v>
      </c>
    </row>
    <row r="16" spans="1:5">
      <c r="A16" s="348">
        <v>3230</v>
      </c>
      <c r="B16" s="226" t="s">
        <v>469</v>
      </c>
      <c r="C16" s="349">
        <v>0</v>
      </c>
    </row>
    <row r="17" spans="1:3">
      <c r="A17" s="348">
        <v>3231</v>
      </c>
      <c r="B17" s="226" t="s">
        <v>470</v>
      </c>
      <c r="C17" s="349">
        <v>0</v>
      </c>
    </row>
    <row r="18" spans="1:3">
      <c r="A18" s="348">
        <v>3232</v>
      </c>
      <c r="B18" s="226" t="s">
        <v>471</v>
      </c>
      <c r="C18" s="349">
        <v>0</v>
      </c>
    </row>
    <row r="19" spans="1:3">
      <c r="A19" s="348">
        <v>3233</v>
      </c>
      <c r="B19" s="226" t="s">
        <v>472</v>
      </c>
      <c r="C19" s="349">
        <v>0</v>
      </c>
    </row>
    <row r="20" spans="1:3">
      <c r="A20" s="348">
        <v>3239</v>
      </c>
      <c r="B20" s="226" t="s">
        <v>473</v>
      </c>
      <c r="C20" s="349">
        <v>0</v>
      </c>
    </row>
    <row r="21" spans="1:3">
      <c r="A21" s="348">
        <v>3240</v>
      </c>
      <c r="B21" s="226" t="s">
        <v>474</v>
      </c>
      <c r="C21" s="349">
        <v>0</v>
      </c>
    </row>
    <row r="22" spans="1:3">
      <c r="A22" s="348">
        <v>3241</v>
      </c>
      <c r="B22" s="226" t="s">
        <v>475</v>
      </c>
      <c r="C22" s="349">
        <v>0</v>
      </c>
    </row>
    <row r="23" spans="1:3">
      <c r="A23" s="348">
        <v>3242</v>
      </c>
      <c r="B23" s="226" t="s">
        <v>476</v>
      </c>
      <c r="C23" s="349">
        <v>0</v>
      </c>
    </row>
    <row r="24" spans="1:3">
      <c r="A24" s="348">
        <v>3243</v>
      </c>
      <c r="B24" s="226" t="s">
        <v>477</v>
      </c>
      <c r="C24" s="349">
        <v>0</v>
      </c>
    </row>
    <row r="25" spans="1:3">
      <c r="A25" s="348">
        <v>3250</v>
      </c>
      <c r="B25" s="226" t="s">
        <v>478</v>
      </c>
      <c r="C25" s="349">
        <v>0</v>
      </c>
    </row>
    <row r="26" spans="1:3">
      <c r="A26" s="348">
        <v>3251</v>
      </c>
      <c r="B26" s="226" t="s">
        <v>479</v>
      </c>
      <c r="C26" s="349">
        <v>0</v>
      </c>
    </row>
    <row r="27" spans="1:3">
      <c r="A27" s="348">
        <v>3252</v>
      </c>
      <c r="B27" s="226" t="s">
        <v>480</v>
      </c>
      <c r="C27" s="349">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1.3385826771653544" bottom="0.74803149606299213" header="0.31496062992125984" footer="0.31496062992125984"/>
  <pageSetup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workbookViewId="0">
      <selection activeCell="D75" sqref="D75"/>
    </sheetView>
  </sheetViews>
  <sheetFormatPr baseColWidth="10" defaultColWidth="9.140625" defaultRowHeight="11.25"/>
  <cols>
    <col min="1" max="1" width="10" style="226" customWidth="1"/>
    <col min="2" max="2" width="63.42578125" style="226" bestFit="1" customWidth="1"/>
    <col min="3" max="3" width="15.28515625" style="226" bestFit="1" customWidth="1"/>
    <col min="4" max="4" width="16.42578125" style="226" bestFit="1" customWidth="1"/>
    <col min="5" max="5" width="19.140625" style="226" customWidth="1"/>
    <col min="6" max="16384" width="9.140625" style="226"/>
  </cols>
  <sheetData>
    <row r="1" spans="1:5" s="245" customFormat="1" ht="18.95" customHeight="1">
      <c r="A1" s="800" t="str">
        <f>'ESF-FCIND'!A1</f>
        <v>FIDEICOMISO CIUDAD INDUSTRIAL LEON 2018</v>
      </c>
      <c r="B1" s="800"/>
      <c r="C1" s="800"/>
      <c r="D1" s="343" t="s">
        <v>42</v>
      </c>
      <c r="E1" s="344">
        <f>'ESF-FCIND'!H1</f>
        <v>2018</v>
      </c>
    </row>
    <row r="2" spans="1:5" s="245" customFormat="1" ht="18.95" customHeight="1">
      <c r="A2" s="800" t="s">
        <v>481</v>
      </c>
      <c r="B2" s="800"/>
      <c r="C2" s="800"/>
      <c r="D2" s="343" t="s">
        <v>44</v>
      </c>
      <c r="E2" s="344" t="str">
        <f>'ESF-FCIND'!H2</f>
        <v>Trimestral</v>
      </c>
    </row>
    <row r="3" spans="1:5" s="245" customFormat="1" ht="18.95" customHeight="1">
      <c r="A3" s="800" t="str">
        <f>'ESF-FCIND'!A3</f>
        <v>CORRESPONDIENTE DEL 01 DE ENERO DEL 2018 AL 31 DE DICIEMBRE DEL 2018</v>
      </c>
      <c r="B3" s="800"/>
      <c r="C3" s="800"/>
      <c r="D3" s="343" t="s">
        <v>47</v>
      </c>
      <c r="E3" s="344">
        <f>'ESF-FCIND'!H3</f>
        <v>4</v>
      </c>
    </row>
    <row r="4" spans="1:5">
      <c r="A4" s="345" t="s">
        <v>108</v>
      </c>
      <c r="B4" s="346"/>
      <c r="C4" s="346"/>
      <c r="D4" s="346"/>
      <c r="E4" s="346"/>
    </row>
    <row r="6" spans="1:5">
      <c r="A6" s="346" t="s">
        <v>482</v>
      </c>
      <c r="B6" s="346"/>
      <c r="C6" s="346"/>
      <c r="D6" s="346"/>
      <c r="E6" s="346"/>
    </row>
    <row r="7" spans="1:5">
      <c r="A7" s="347" t="s">
        <v>110</v>
      </c>
      <c r="B7" s="347" t="s">
        <v>111</v>
      </c>
      <c r="C7" s="347" t="s">
        <v>483</v>
      </c>
      <c r="D7" s="347" t="s">
        <v>484</v>
      </c>
      <c r="E7" s="347" t="s">
        <v>1671</v>
      </c>
    </row>
    <row r="8" spans="1:5">
      <c r="A8" s="348">
        <v>1111</v>
      </c>
      <c r="B8" s="226" t="s">
        <v>485</v>
      </c>
      <c r="C8" s="349">
        <v>3338.3</v>
      </c>
      <c r="D8" s="40">
        <v>5000</v>
      </c>
      <c r="E8" s="349">
        <f>+C8-D8</f>
        <v>-1661.6999999999998</v>
      </c>
    </row>
    <row r="9" spans="1:5">
      <c r="A9" s="348">
        <v>1112</v>
      </c>
      <c r="B9" s="226" t="s">
        <v>486</v>
      </c>
      <c r="C9" s="349">
        <v>0</v>
      </c>
      <c r="D9" s="40">
        <v>0</v>
      </c>
    </row>
    <row r="10" spans="1:5">
      <c r="A10" s="348">
        <v>1113</v>
      </c>
      <c r="B10" s="226" t="s">
        <v>487</v>
      </c>
      <c r="C10" s="349">
        <v>37012613.340000004</v>
      </c>
      <c r="D10" s="40">
        <v>36903150.850000001</v>
      </c>
      <c r="E10" s="349">
        <f>+C10-D10</f>
        <v>109462.49000000209</v>
      </c>
    </row>
    <row r="11" spans="1:5">
      <c r="A11" s="348">
        <v>1114</v>
      </c>
      <c r="B11" s="226" t="s">
        <v>114</v>
      </c>
      <c r="C11" s="349">
        <v>0</v>
      </c>
      <c r="D11" s="349">
        <v>0</v>
      </c>
    </row>
    <row r="12" spans="1:5">
      <c r="A12" s="348">
        <v>1115</v>
      </c>
      <c r="B12" s="226" t="s">
        <v>116</v>
      </c>
      <c r="C12" s="349">
        <v>0</v>
      </c>
      <c r="D12" s="349">
        <v>0</v>
      </c>
    </row>
    <row r="13" spans="1:5">
      <c r="A13" s="348">
        <v>1116</v>
      </c>
      <c r="B13" s="226" t="s">
        <v>488</v>
      </c>
      <c r="C13" s="349">
        <v>0</v>
      </c>
      <c r="D13" s="349">
        <v>0</v>
      </c>
    </row>
    <row r="14" spans="1:5">
      <c r="A14" s="348">
        <v>1119</v>
      </c>
      <c r="B14" s="226" t="s">
        <v>489</v>
      </c>
      <c r="C14" s="349">
        <v>0</v>
      </c>
      <c r="D14" s="349">
        <v>0</v>
      </c>
    </row>
    <row r="15" spans="1:5">
      <c r="A15" s="348">
        <v>1110</v>
      </c>
      <c r="B15" s="226" t="s">
        <v>490</v>
      </c>
      <c r="C15" s="349">
        <f>+C8+C10</f>
        <v>37015951.640000001</v>
      </c>
      <c r="D15" s="349">
        <f>+D8+D10</f>
        <v>36908150.850000001</v>
      </c>
      <c r="E15" s="349">
        <f>+E8+E10</f>
        <v>107800.79000000209</v>
      </c>
    </row>
    <row r="18" spans="1:5">
      <c r="A18" s="346" t="s">
        <v>491</v>
      </c>
      <c r="B18" s="346"/>
      <c r="C18" s="346"/>
      <c r="D18" s="346"/>
      <c r="E18" s="346"/>
    </row>
    <row r="19" spans="1:5">
      <c r="A19" s="347" t="s">
        <v>110</v>
      </c>
      <c r="B19" s="347" t="s">
        <v>111</v>
      </c>
      <c r="C19" s="347" t="s">
        <v>112</v>
      </c>
      <c r="D19" s="347" t="s">
        <v>492</v>
      </c>
      <c r="E19" s="347" t="s">
        <v>493</v>
      </c>
    </row>
    <row r="20" spans="1:5">
      <c r="A20" s="348">
        <v>1230</v>
      </c>
      <c r="B20" s="226" t="s">
        <v>165</v>
      </c>
      <c r="C20" s="349">
        <v>0</v>
      </c>
    </row>
    <row r="21" spans="1:5">
      <c r="A21" s="348">
        <v>1231</v>
      </c>
      <c r="B21" s="226" t="s">
        <v>168</v>
      </c>
      <c r="C21" s="349">
        <v>0</v>
      </c>
    </row>
    <row r="22" spans="1:5">
      <c r="A22" s="348">
        <v>1232</v>
      </c>
      <c r="B22" s="226" t="s">
        <v>170</v>
      </c>
      <c r="C22" s="349">
        <v>0</v>
      </c>
    </row>
    <row r="23" spans="1:5">
      <c r="A23" s="348">
        <v>1233</v>
      </c>
      <c r="B23" s="226" t="s">
        <v>171</v>
      </c>
      <c r="C23" s="349">
        <v>0</v>
      </c>
    </row>
    <row r="24" spans="1:5">
      <c r="A24" s="348">
        <v>1234</v>
      </c>
      <c r="B24" s="226" t="s">
        <v>172</v>
      </c>
      <c r="C24" s="349">
        <v>0</v>
      </c>
    </row>
    <row r="25" spans="1:5">
      <c r="A25" s="348">
        <v>1235</v>
      </c>
      <c r="B25" s="226" t="s">
        <v>173</v>
      </c>
      <c r="C25" s="349">
        <v>0</v>
      </c>
    </row>
    <row r="26" spans="1:5">
      <c r="A26" s="348">
        <v>1236</v>
      </c>
      <c r="B26" s="226" t="s">
        <v>174</v>
      </c>
      <c r="C26" s="349">
        <v>0</v>
      </c>
    </row>
    <row r="27" spans="1:5">
      <c r="A27" s="348">
        <v>1239</v>
      </c>
      <c r="B27" s="226" t="s">
        <v>175</v>
      </c>
      <c r="C27" s="349">
        <v>0</v>
      </c>
    </row>
    <row r="28" spans="1:5">
      <c r="A28" s="348">
        <v>1240</v>
      </c>
      <c r="B28" s="226" t="s">
        <v>176</v>
      </c>
      <c r="C28" s="349">
        <f>+C29+C34</f>
        <v>26143.200000000001</v>
      </c>
    </row>
    <row r="29" spans="1:5">
      <c r="A29" s="348">
        <v>1241</v>
      </c>
      <c r="B29" s="226" t="s">
        <v>177</v>
      </c>
      <c r="C29" s="349">
        <v>21193.200000000001</v>
      </c>
    </row>
    <row r="30" spans="1:5">
      <c r="A30" s="348">
        <v>1242</v>
      </c>
      <c r="B30" s="226" t="s">
        <v>179</v>
      </c>
      <c r="C30" s="349">
        <v>0</v>
      </c>
    </row>
    <row r="31" spans="1:5">
      <c r="A31" s="348">
        <v>1243</v>
      </c>
      <c r="B31" s="226" t="s">
        <v>181</v>
      </c>
      <c r="C31" s="349">
        <v>0</v>
      </c>
    </row>
    <row r="32" spans="1:5">
      <c r="A32" s="348">
        <v>1244</v>
      </c>
      <c r="B32" s="226" t="s">
        <v>182</v>
      </c>
      <c r="C32" s="349">
        <v>0</v>
      </c>
    </row>
    <row r="33" spans="1:5">
      <c r="A33" s="348">
        <v>1245</v>
      </c>
      <c r="B33" s="226" t="s">
        <v>184</v>
      </c>
      <c r="C33" s="349">
        <v>0</v>
      </c>
    </row>
    <row r="34" spans="1:5">
      <c r="A34" s="348">
        <v>1246</v>
      </c>
      <c r="B34" s="226" t="s">
        <v>186</v>
      </c>
      <c r="C34" s="349">
        <v>4950</v>
      </c>
    </row>
    <row r="35" spans="1:5">
      <c r="A35" s="348">
        <v>1247</v>
      </c>
      <c r="B35" s="226" t="s">
        <v>188</v>
      </c>
      <c r="C35" s="349">
        <v>0</v>
      </c>
    </row>
    <row r="36" spans="1:5">
      <c r="A36" s="348">
        <v>1248</v>
      </c>
      <c r="B36" s="226" t="s">
        <v>189</v>
      </c>
      <c r="C36" s="349">
        <v>0</v>
      </c>
    </row>
    <row r="37" spans="1:5">
      <c r="A37" s="348">
        <v>1250</v>
      </c>
      <c r="B37" s="226" t="s">
        <v>193</v>
      </c>
      <c r="C37" s="349">
        <v>0</v>
      </c>
    </row>
    <row r="38" spans="1:5">
      <c r="A38" s="348">
        <v>1251</v>
      </c>
      <c r="B38" s="226" t="s">
        <v>194</v>
      </c>
      <c r="C38" s="349">
        <v>0</v>
      </c>
    </row>
    <row r="39" spans="1:5">
      <c r="A39" s="348">
        <v>1252</v>
      </c>
      <c r="B39" s="226" t="s">
        <v>195</v>
      </c>
      <c r="C39" s="349">
        <v>0</v>
      </c>
    </row>
    <row r="40" spans="1:5">
      <c r="A40" s="348">
        <v>1253</v>
      </c>
      <c r="B40" s="226" t="s">
        <v>196</v>
      </c>
      <c r="C40" s="349">
        <v>0</v>
      </c>
    </row>
    <row r="41" spans="1:5">
      <c r="A41" s="348">
        <v>1254</v>
      </c>
      <c r="B41" s="226" t="s">
        <v>197</v>
      </c>
      <c r="C41" s="349">
        <v>0</v>
      </c>
    </row>
    <row r="42" spans="1:5">
      <c r="A42" s="348">
        <v>1259</v>
      </c>
      <c r="B42" s="226" t="s">
        <v>198</v>
      </c>
      <c r="C42" s="349">
        <v>0</v>
      </c>
    </row>
    <row r="44" spans="1:5">
      <c r="A44" s="346" t="s">
        <v>494</v>
      </c>
      <c r="B44" s="346"/>
      <c r="C44" s="346"/>
      <c r="D44" s="346"/>
      <c r="E44" s="346"/>
    </row>
    <row r="45" spans="1:5">
      <c r="A45" s="347" t="s">
        <v>110</v>
      </c>
      <c r="B45" s="347" t="s">
        <v>111</v>
      </c>
      <c r="C45" s="347" t="s">
        <v>483</v>
      </c>
      <c r="D45" s="347" t="s">
        <v>484</v>
      </c>
      <c r="E45" s="347"/>
    </row>
    <row r="46" spans="1:5" ht="12.75">
      <c r="A46" s="348">
        <v>5500</v>
      </c>
      <c r="B46" s="226" t="s">
        <v>428</v>
      </c>
      <c r="C46" s="350">
        <f>+C52+C54</f>
        <v>109246.99</v>
      </c>
      <c r="D46" s="350">
        <f>+D52+D54</f>
        <v>145139.19</v>
      </c>
    </row>
    <row r="47" spans="1:5">
      <c r="A47" s="348">
        <v>5510</v>
      </c>
      <c r="B47" s="226" t="s">
        <v>429</v>
      </c>
      <c r="C47" s="349">
        <v>0</v>
      </c>
      <c r="D47" s="349">
        <v>0</v>
      </c>
    </row>
    <row r="48" spans="1:5">
      <c r="A48" s="348">
        <v>5511</v>
      </c>
      <c r="B48" s="226" t="s">
        <v>430</v>
      </c>
      <c r="C48" s="349">
        <v>0</v>
      </c>
      <c r="D48" s="349">
        <v>0</v>
      </c>
    </row>
    <row r="49" spans="1:4">
      <c r="A49" s="348">
        <v>5512</v>
      </c>
      <c r="B49" s="226" t="s">
        <v>431</v>
      </c>
      <c r="C49" s="349">
        <v>0</v>
      </c>
      <c r="D49" s="349">
        <v>0</v>
      </c>
    </row>
    <row r="50" spans="1:4">
      <c r="A50" s="348">
        <v>5513</v>
      </c>
      <c r="B50" s="226" t="s">
        <v>432</v>
      </c>
      <c r="C50" s="349">
        <v>0</v>
      </c>
      <c r="D50" s="349">
        <v>0</v>
      </c>
    </row>
    <row r="51" spans="1:4">
      <c r="A51" s="348">
        <v>5514</v>
      </c>
      <c r="B51" s="226" t="s">
        <v>433</v>
      </c>
      <c r="C51" s="349">
        <v>0</v>
      </c>
      <c r="D51" s="349">
        <v>0</v>
      </c>
    </row>
    <row r="52" spans="1:4">
      <c r="A52" s="348">
        <v>5515</v>
      </c>
      <c r="B52" s="226" t="s">
        <v>434</v>
      </c>
      <c r="C52" s="349">
        <v>83001.77</v>
      </c>
      <c r="D52" s="349">
        <v>118658.91</v>
      </c>
    </row>
    <row r="53" spans="1:4">
      <c r="A53" s="348">
        <v>5516</v>
      </c>
      <c r="B53" s="226" t="s">
        <v>435</v>
      </c>
      <c r="C53" s="349">
        <v>0</v>
      </c>
      <c r="D53" s="349">
        <v>0</v>
      </c>
    </row>
    <row r="54" spans="1:4">
      <c r="A54" s="348">
        <v>5517</v>
      </c>
      <c r="B54" s="226" t="s">
        <v>436</v>
      </c>
      <c r="C54" s="349">
        <v>26245.22</v>
      </c>
      <c r="D54" s="349">
        <v>26480.28</v>
      </c>
    </row>
    <row r="55" spans="1:4">
      <c r="A55" s="348">
        <v>5518</v>
      </c>
      <c r="B55" s="226" t="s">
        <v>437</v>
      </c>
      <c r="C55" s="349">
        <v>0</v>
      </c>
      <c r="D55" s="349">
        <v>0</v>
      </c>
    </row>
    <row r="56" spans="1:4">
      <c r="A56" s="348">
        <v>5520</v>
      </c>
      <c r="B56" s="226" t="s">
        <v>438</v>
      </c>
      <c r="C56" s="349">
        <v>0</v>
      </c>
      <c r="D56" s="349">
        <v>0</v>
      </c>
    </row>
    <row r="57" spans="1:4">
      <c r="A57" s="348">
        <v>5521</v>
      </c>
      <c r="B57" s="226" t="s">
        <v>439</v>
      </c>
      <c r="C57" s="349">
        <v>0</v>
      </c>
      <c r="D57" s="349">
        <v>0</v>
      </c>
    </row>
    <row r="58" spans="1:4">
      <c r="A58" s="348">
        <v>5522</v>
      </c>
      <c r="B58" s="226" t="s">
        <v>440</v>
      </c>
      <c r="C58" s="349">
        <v>0</v>
      </c>
      <c r="D58" s="349">
        <v>0</v>
      </c>
    </row>
    <row r="59" spans="1:4">
      <c r="A59" s="348">
        <v>5530</v>
      </c>
      <c r="B59" s="226" t="s">
        <v>441</v>
      </c>
      <c r="C59" s="349">
        <v>0</v>
      </c>
      <c r="D59" s="349">
        <v>0</v>
      </c>
    </row>
    <row r="60" spans="1:4">
      <c r="A60" s="348">
        <v>5531</v>
      </c>
      <c r="B60" s="226" t="s">
        <v>442</v>
      </c>
      <c r="C60" s="349">
        <v>0</v>
      </c>
      <c r="D60" s="349">
        <v>0</v>
      </c>
    </row>
    <row r="61" spans="1:4">
      <c r="A61" s="348">
        <v>5532</v>
      </c>
      <c r="B61" s="226" t="s">
        <v>443</v>
      </c>
      <c r="C61" s="349">
        <v>0</v>
      </c>
      <c r="D61" s="349">
        <v>0</v>
      </c>
    </row>
    <row r="62" spans="1:4">
      <c r="A62" s="348">
        <v>5533</v>
      </c>
      <c r="B62" s="226" t="s">
        <v>444</v>
      </c>
      <c r="C62" s="349">
        <v>0</v>
      </c>
      <c r="D62" s="349">
        <v>0</v>
      </c>
    </row>
    <row r="63" spans="1:4">
      <c r="A63" s="348">
        <v>5534</v>
      </c>
      <c r="B63" s="226" t="s">
        <v>445</v>
      </c>
      <c r="C63" s="349">
        <v>0</v>
      </c>
      <c r="D63" s="349">
        <v>0</v>
      </c>
    </row>
    <row r="64" spans="1:4">
      <c r="A64" s="348">
        <v>5535</v>
      </c>
      <c r="B64" s="226" t="s">
        <v>446</v>
      </c>
      <c r="C64" s="349">
        <v>0</v>
      </c>
      <c r="D64" s="349">
        <v>0</v>
      </c>
    </row>
    <row r="65" spans="1:4">
      <c r="A65" s="348">
        <v>5540</v>
      </c>
      <c r="B65" s="226" t="s">
        <v>447</v>
      </c>
      <c r="C65" s="349">
        <v>0</v>
      </c>
      <c r="D65" s="349">
        <v>0</v>
      </c>
    </row>
    <row r="66" spans="1:4">
      <c r="A66" s="348">
        <v>5541</v>
      </c>
      <c r="B66" s="226" t="s">
        <v>447</v>
      </c>
      <c r="C66" s="349">
        <v>0</v>
      </c>
      <c r="D66" s="349">
        <v>0</v>
      </c>
    </row>
    <row r="67" spans="1:4">
      <c r="A67" s="348">
        <v>5550</v>
      </c>
      <c r="B67" s="226" t="s">
        <v>448</v>
      </c>
      <c r="C67" s="349">
        <v>0</v>
      </c>
      <c r="D67" s="349">
        <v>0</v>
      </c>
    </row>
    <row r="68" spans="1:4">
      <c r="A68" s="348">
        <v>5551</v>
      </c>
      <c r="B68" s="226" t="s">
        <v>448</v>
      </c>
      <c r="C68" s="349">
        <v>0</v>
      </c>
      <c r="D68" s="349">
        <v>0</v>
      </c>
    </row>
    <row r="69" spans="1:4">
      <c r="A69" s="348">
        <v>5590</v>
      </c>
      <c r="B69" s="226" t="s">
        <v>449</v>
      </c>
      <c r="C69" s="349">
        <v>0</v>
      </c>
      <c r="D69" s="349">
        <v>0</v>
      </c>
    </row>
    <row r="70" spans="1:4">
      <c r="A70" s="348">
        <v>5591</v>
      </c>
      <c r="B70" s="226" t="s">
        <v>450</v>
      </c>
      <c r="C70" s="349">
        <v>0</v>
      </c>
      <c r="D70" s="349">
        <v>0</v>
      </c>
    </row>
    <row r="71" spans="1:4">
      <c r="A71" s="348">
        <v>5592</v>
      </c>
      <c r="B71" s="226" t="s">
        <v>451</v>
      </c>
      <c r="C71" s="349">
        <v>0</v>
      </c>
      <c r="D71" s="349">
        <v>0</v>
      </c>
    </row>
    <row r="72" spans="1:4">
      <c r="A72" s="348">
        <v>5593</v>
      </c>
      <c r="B72" s="226" t="s">
        <v>452</v>
      </c>
      <c r="C72" s="349">
        <v>0</v>
      </c>
      <c r="D72" s="349">
        <v>0</v>
      </c>
    </row>
    <row r="73" spans="1:4">
      <c r="A73" s="348">
        <v>5594</v>
      </c>
      <c r="B73" s="226" t="s">
        <v>453</v>
      </c>
      <c r="C73" s="349">
        <v>0</v>
      </c>
      <c r="D73" s="349">
        <v>0</v>
      </c>
    </row>
    <row r="74" spans="1:4">
      <c r="A74" s="348">
        <v>5595</v>
      </c>
      <c r="B74" s="226" t="s">
        <v>454</v>
      </c>
      <c r="C74" s="349">
        <v>0</v>
      </c>
      <c r="D74" s="349">
        <v>0</v>
      </c>
    </row>
    <row r="75" spans="1:4">
      <c r="A75" s="348">
        <v>5596</v>
      </c>
      <c r="B75" s="226" t="s">
        <v>344</v>
      </c>
      <c r="C75" s="349">
        <v>0</v>
      </c>
      <c r="D75" s="349">
        <v>0</v>
      </c>
    </row>
    <row r="76" spans="1:4">
      <c r="A76" s="348">
        <v>5597</v>
      </c>
      <c r="B76" s="226" t="s">
        <v>455</v>
      </c>
      <c r="C76" s="349">
        <v>0</v>
      </c>
      <c r="D76" s="349">
        <v>0</v>
      </c>
    </row>
    <row r="77" spans="1:4">
      <c r="A77" s="348">
        <v>5599</v>
      </c>
      <c r="B77" s="226" t="s">
        <v>456</v>
      </c>
      <c r="C77" s="349">
        <v>0</v>
      </c>
      <c r="D77" s="349">
        <v>0</v>
      </c>
    </row>
    <row r="78" spans="1:4">
      <c r="A78" s="348">
        <v>5600</v>
      </c>
      <c r="B78" s="226" t="s">
        <v>457</v>
      </c>
      <c r="C78" s="349">
        <v>0</v>
      </c>
      <c r="D78" s="349">
        <v>0</v>
      </c>
    </row>
    <row r="79" spans="1:4">
      <c r="A79" s="348">
        <v>5610</v>
      </c>
      <c r="B79" s="226" t="s">
        <v>458</v>
      </c>
      <c r="C79" s="349">
        <v>0</v>
      </c>
      <c r="D79" s="349">
        <v>0</v>
      </c>
    </row>
    <row r="80" spans="1:4">
      <c r="A80" s="348">
        <v>5611</v>
      </c>
      <c r="B80" s="226" t="s">
        <v>459</v>
      </c>
      <c r="C80" s="349">
        <v>0</v>
      </c>
      <c r="D80" s="349">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ageMargins left="0.70866141732283472" right="0.70866141732283472" top="0.74803149606299213" bottom="0.74803149606299213" header="0.31496062992125984" footer="0.31496062992125984"/>
  <pageSetup scale="70"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election activeCell="D75" sqref="D75"/>
    </sheetView>
  </sheetViews>
  <sheetFormatPr baseColWidth="10" defaultRowHeight="11.25"/>
  <cols>
    <col min="1" max="1" width="1.7109375" style="253" customWidth="1"/>
    <col min="2" max="2" width="63.140625" style="253" customWidth="1"/>
    <col min="3" max="4" width="17.7109375" style="253" customWidth="1"/>
    <col min="5" max="16384" width="11.42578125" style="253"/>
  </cols>
  <sheetData>
    <row r="1" spans="1:4" s="246" customFormat="1" ht="18.95" customHeight="1">
      <c r="A1" s="781" t="s">
        <v>2599</v>
      </c>
      <c r="B1" s="781"/>
      <c r="C1" s="781"/>
      <c r="D1" s="781"/>
    </row>
    <row r="2" spans="1:4" s="246" customFormat="1" ht="18.95" customHeight="1">
      <c r="A2" s="781" t="s">
        <v>495</v>
      </c>
      <c r="B2" s="781"/>
      <c r="C2" s="781"/>
      <c r="D2" s="781"/>
    </row>
    <row r="3" spans="1:4" s="246" customFormat="1" ht="18.95" customHeight="1">
      <c r="A3" s="781" t="s">
        <v>2600</v>
      </c>
      <c r="B3" s="781"/>
      <c r="C3" s="781"/>
      <c r="D3" s="781"/>
    </row>
    <row r="4" spans="1:4" s="247" customFormat="1" ht="18.95" customHeight="1">
      <c r="A4" s="784" t="s">
        <v>496</v>
      </c>
      <c r="B4" s="784"/>
      <c r="C4" s="784"/>
      <c r="D4" s="784"/>
    </row>
    <row r="5" spans="1:4" s="249" customFormat="1">
      <c r="A5" s="45"/>
      <c r="B5" s="46"/>
      <c r="C5" s="46"/>
      <c r="D5" s="46"/>
    </row>
    <row r="6" spans="1:4">
      <c r="A6" s="250" t="s">
        <v>497</v>
      </c>
      <c r="B6" s="250"/>
      <c r="C6" s="251"/>
      <c r="D6" s="252">
        <v>6021473.4500000002</v>
      </c>
    </row>
    <row r="7" spans="1:4">
      <c r="B7" s="255"/>
      <c r="C7" s="256"/>
      <c r="D7" s="351"/>
    </row>
    <row r="8" spans="1:4">
      <c r="A8" s="258" t="s">
        <v>498</v>
      </c>
      <c r="B8" s="259"/>
      <c r="C8" s="260"/>
      <c r="D8" s="261">
        <f>SUM(C9:C13)</f>
        <v>0</v>
      </c>
    </row>
    <row r="9" spans="1:4">
      <c r="A9" s="262"/>
      <c r="B9" s="263" t="s">
        <v>499</v>
      </c>
      <c r="C9" s="264">
        <v>0</v>
      </c>
      <c r="D9" s="352"/>
    </row>
    <row r="10" spans="1:4">
      <c r="A10" s="262"/>
      <c r="B10" s="263" t="s">
        <v>500</v>
      </c>
      <c r="C10" s="264">
        <v>0</v>
      </c>
      <c r="D10" s="353"/>
    </row>
    <row r="11" spans="1:4">
      <c r="A11" s="262"/>
      <c r="B11" s="263" t="s">
        <v>501</v>
      </c>
      <c r="C11" s="264">
        <v>0</v>
      </c>
      <c r="D11" s="353"/>
    </row>
    <row r="12" spans="1:4">
      <c r="A12" s="262"/>
      <c r="B12" s="263" t="s">
        <v>502</v>
      </c>
      <c r="C12" s="264">
        <v>0</v>
      </c>
      <c r="D12" s="353"/>
    </row>
    <row r="13" spans="1:4">
      <c r="A13" s="267" t="s">
        <v>503</v>
      </c>
      <c r="B13" s="263"/>
      <c r="C13" s="264">
        <v>0</v>
      </c>
      <c r="D13" s="353"/>
    </row>
    <row r="14" spans="1:4">
      <c r="B14" s="268"/>
      <c r="C14" s="269"/>
      <c r="D14" s="354"/>
    </row>
    <row r="15" spans="1:4">
      <c r="A15" s="258" t="s">
        <v>504</v>
      </c>
      <c r="B15" s="259"/>
      <c r="C15" s="260"/>
      <c r="D15" s="261">
        <f>SUM(D16:D19)</f>
        <v>0</v>
      </c>
    </row>
    <row r="16" spans="1:4">
      <c r="A16" s="262"/>
      <c r="B16" s="263" t="s">
        <v>505</v>
      </c>
      <c r="C16" s="264">
        <v>0</v>
      </c>
      <c r="D16" s="352"/>
    </row>
    <row r="17" spans="1:4">
      <c r="A17" s="262"/>
      <c r="B17" s="263" t="s">
        <v>506</v>
      </c>
      <c r="C17" s="264">
        <v>0</v>
      </c>
      <c r="D17" s="353"/>
    </row>
    <row r="18" spans="1:4">
      <c r="A18" s="262"/>
      <c r="B18" s="263" t="s">
        <v>507</v>
      </c>
      <c r="C18" s="264">
        <v>0</v>
      </c>
      <c r="D18" s="353"/>
    </row>
    <row r="19" spans="1:4">
      <c r="A19" s="267" t="s">
        <v>508</v>
      </c>
      <c r="B19" s="271"/>
      <c r="C19" s="272">
        <v>0</v>
      </c>
      <c r="D19" s="353"/>
    </row>
    <row r="20" spans="1:4">
      <c r="B20" s="273"/>
      <c r="C20" s="274"/>
      <c r="D20" s="354"/>
    </row>
    <row r="21" spans="1:4">
      <c r="A21" s="250" t="s">
        <v>509</v>
      </c>
      <c r="B21" s="250"/>
      <c r="C21" s="355"/>
      <c r="D21" s="252">
        <f>+D6+D8-D15</f>
        <v>6021473.4500000002</v>
      </c>
    </row>
  </sheetData>
  <mergeCells count="4">
    <mergeCell ref="A1:D1"/>
    <mergeCell ref="A2:D2"/>
    <mergeCell ref="A3:D3"/>
    <mergeCell ref="A4:D4"/>
  </mergeCells>
  <pageMargins left="1.1023622047244095" right="0.70866141732283472" top="1.7322834645669292" bottom="0.74803149606299213" header="0.31496062992125984" footer="0.31496062992125984"/>
  <pageSetup scale="110"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election activeCell="D75" sqref="D75"/>
    </sheetView>
  </sheetViews>
  <sheetFormatPr baseColWidth="10" defaultRowHeight="11.25"/>
  <cols>
    <col min="1" max="1" width="1.7109375" style="253" customWidth="1"/>
    <col min="2" max="2" width="62.140625" style="253" customWidth="1"/>
    <col min="3" max="3" width="17.7109375" style="253" customWidth="1"/>
    <col min="4" max="4" width="17.7109375" style="294" customWidth="1"/>
    <col min="5" max="8" width="11.42578125" style="253"/>
    <col min="9" max="9" width="17.28515625" style="253" customWidth="1"/>
    <col min="10" max="16384" width="11.42578125" style="253"/>
  </cols>
  <sheetData>
    <row r="1" spans="1:9" s="276" customFormat="1" ht="18.95" customHeight="1">
      <c r="A1" s="790" t="s">
        <v>2599</v>
      </c>
      <c r="B1" s="790"/>
      <c r="C1" s="790"/>
      <c r="D1" s="790"/>
    </row>
    <row r="2" spans="1:9" s="276" customFormat="1" ht="18.95" customHeight="1">
      <c r="A2" s="790" t="s">
        <v>510</v>
      </c>
      <c r="B2" s="790"/>
      <c r="C2" s="790"/>
      <c r="D2" s="790"/>
    </row>
    <row r="3" spans="1:9" s="276" customFormat="1" ht="18.95" customHeight="1">
      <c r="A3" s="790" t="s">
        <v>2600</v>
      </c>
      <c r="B3" s="790"/>
      <c r="C3" s="790"/>
      <c r="D3" s="790"/>
    </row>
    <row r="4" spans="1:9" s="277" customFormat="1">
      <c r="A4" s="755"/>
      <c r="B4" s="755"/>
      <c r="C4" s="755"/>
      <c r="D4" s="755"/>
    </row>
    <row r="5" spans="1:9">
      <c r="A5" s="278" t="s">
        <v>511</v>
      </c>
      <c r="B5" s="279"/>
      <c r="C5" s="280"/>
      <c r="D5" s="281">
        <v>3061519.45</v>
      </c>
    </row>
    <row r="6" spans="1:9">
      <c r="A6" s="356"/>
      <c r="B6" s="255"/>
      <c r="C6" s="282"/>
      <c r="D6" s="357"/>
    </row>
    <row r="7" spans="1:9">
      <c r="A7" s="258" t="s">
        <v>512</v>
      </c>
      <c r="B7" s="284"/>
      <c r="C7" s="280"/>
      <c r="D7" s="285">
        <f>SUM(C8:C24)</f>
        <v>0</v>
      </c>
    </row>
    <row r="8" spans="1:9">
      <c r="A8" s="262"/>
      <c r="B8" s="286" t="s">
        <v>513</v>
      </c>
      <c r="C8" s="264">
        <v>0</v>
      </c>
      <c r="D8" s="358"/>
    </row>
    <row r="9" spans="1:9">
      <c r="A9" s="262"/>
      <c r="B9" s="286" t="s">
        <v>514</v>
      </c>
      <c r="C9" s="264">
        <v>0</v>
      </c>
      <c r="D9" s="359"/>
    </row>
    <row r="10" spans="1:9">
      <c r="A10" s="262"/>
      <c r="B10" s="286" t="s">
        <v>515</v>
      </c>
      <c r="C10" s="264">
        <v>0</v>
      </c>
      <c r="D10" s="359"/>
    </row>
    <row r="11" spans="1:9">
      <c r="A11" s="262"/>
      <c r="B11" s="286" t="s">
        <v>516</v>
      </c>
      <c r="C11" s="264">
        <v>0</v>
      </c>
      <c r="D11" s="359"/>
    </row>
    <row r="12" spans="1:9">
      <c r="A12" s="262"/>
      <c r="B12" s="286" t="s">
        <v>517</v>
      </c>
      <c r="C12" s="264">
        <v>0</v>
      </c>
      <c r="D12" s="359"/>
    </row>
    <row r="13" spans="1:9">
      <c r="A13" s="262"/>
      <c r="B13" s="286" t="s">
        <v>518</v>
      </c>
      <c r="C13" s="264">
        <v>0</v>
      </c>
      <c r="D13" s="359"/>
    </row>
    <row r="14" spans="1:9">
      <c r="A14" s="262"/>
      <c r="B14" s="286" t="s">
        <v>519</v>
      </c>
      <c r="C14" s="264">
        <v>0</v>
      </c>
      <c r="D14" s="359"/>
    </row>
    <row r="15" spans="1:9">
      <c r="A15" s="262"/>
      <c r="B15" s="286" t="s">
        <v>520</v>
      </c>
      <c r="C15" s="264">
        <v>0</v>
      </c>
      <c r="D15" s="359"/>
    </row>
    <row r="16" spans="1:9">
      <c r="A16" s="262"/>
      <c r="B16" s="286" t="s">
        <v>521</v>
      </c>
      <c r="C16" s="264">
        <v>0</v>
      </c>
      <c r="D16" s="359"/>
      <c r="I16" s="360"/>
    </row>
    <row r="17" spans="1:9">
      <c r="A17" s="262"/>
      <c r="B17" s="286" t="s">
        <v>522</v>
      </c>
      <c r="C17" s="264">
        <v>0</v>
      </c>
      <c r="D17" s="359"/>
      <c r="I17" s="360"/>
    </row>
    <row r="18" spans="1:9">
      <c r="A18" s="262"/>
      <c r="B18" s="286" t="s">
        <v>523</v>
      </c>
      <c r="C18" s="264">
        <v>0</v>
      </c>
      <c r="D18" s="359"/>
      <c r="I18" s="360"/>
    </row>
    <row r="19" spans="1:9">
      <c r="A19" s="262"/>
      <c r="B19" s="286" t="s">
        <v>524</v>
      </c>
      <c r="C19" s="264">
        <v>0</v>
      </c>
      <c r="D19" s="359"/>
    </row>
    <row r="20" spans="1:9">
      <c r="A20" s="262"/>
      <c r="B20" s="286" t="s">
        <v>525</v>
      </c>
      <c r="C20" s="264">
        <v>0</v>
      </c>
      <c r="D20" s="359"/>
    </row>
    <row r="21" spans="1:9">
      <c r="A21" s="262"/>
      <c r="B21" s="286" t="s">
        <v>526</v>
      </c>
      <c r="C21" s="264">
        <v>0</v>
      </c>
      <c r="D21" s="359"/>
    </row>
    <row r="22" spans="1:9">
      <c r="A22" s="262"/>
      <c r="B22" s="286" t="s">
        <v>527</v>
      </c>
      <c r="C22" s="264">
        <v>0</v>
      </c>
      <c r="D22" s="359"/>
    </row>
    <row r="23" spans="1:9">
      <c r="A23" s="262"/>
      <c r="B23" s="286" t="s">
        <v>528</v>
      </c>
      <c r="C23" s="264">
        <v>0</v>
      </c>
      <c r="D23" s="359"/>
    </row>
    <row r="24" spans="1:9">
      <c r="A24" s="262"/>
      <c r="B24" s="289" t="s">
        <v>529</v>
      </c>
      <c r="C24" s="264">
        <v>0</v>
      </c>
      <c r="D24" s="359"/>
    </row>
    <row r="25" spans="1:9">
      <c r="A25" s="356"/>
      <c r="B25" s="290"/>
      <c r="C25" s="291"/>
      <c r="D25" s="361"/>
    </row>
    <row r="26" spans="1:9">
      <c r="A26" s="258" t="s">
        <v>530</v>
      </c>
      <c r="B26" s="284"/>
      <c r="C26" s="293"/>
      <c r="D26" s="285">
        <f>SUM(C27:C33)</f>
        <v>109246.99</v>
      </c>
    </row>
    <row r="27" spans="1:9">
      <c r="A27" s="262"/>
      <c r="B27" s="286" t="s">
        <v>531</v>
      </c>
      <c r="C27" s="264">
        <v>109246.99</v>
      </c>
      <c r="D27" s="358"/>
    </row>
    <row r="28" spans="1:9">
      <c r="A28" s="262"/>
      <c r="B28" s="286" t="s">
        <v>438</v>
      </c>
      <c r="C28" s="264">
        <v>0</v>
      </c>
      <c r="D28" s="359"/>
    </row>
    <row r="29" spans="1:9">
      <c r="A29" s="262"/>
      <c r="B29" s="286" t="s">
        <v>532</v>
      </c>
      <c r="C29" s="264">
        <v>0</v>
      </c>
      <c r="D29" s="359"/>
    </row>
    <row r="30" spans="1:9">
      <c r="A30" s="262"/>
      <c r="B30" s="286" t="s">
        <v>533</v>
      </c>
      <c r="C30" s="264">
        <v>0</v>
      </c>
      <c r="D30" s="359"/>
    </row>
    <row r="31" spans="1:9">
      <c r="A31" s="262"/>
      <c r="B31" s="286" t="s">
        <v>534</v>
      </c>
      <c r="C31" s="264">
        <v>0</v>
      </c>
      <c r="D31" s="359"/>
    </row>
    <row r="32" spans="1:9">
      <c r="A32" s="262"/>
      <c r="B32" s="286" t="s">
        <v>535</v>
      </c>
      <c r="C32" s="264">
        <v>0</v>
      </c>
      <c r="D32" s="359"/>
    </row>
    <row r="33" spans="1:4">
      <c r="A33" s="262"/>
      <c r="B33" s="289" t="s">
        <v>536</v>
      </c>
      <c r="C33" s="272">
        <v>0</v>
      </c>
      <c r="D33" s="359"/>
    </row>
    <row r="34" spans="1:4">
      <c r="A34" s="356"/>
      <c r="B34" s="290"/>
      <c r="C34" s="291"/>
      <c r="D34" s="361"/>
    </row>
    <row r="35" spans="1:4">
      <c r="A35" s="279" t="s">
        <v>537</v>
      </c>
      <c r="B35" s="279"/>
      <c r="C35" s="280"/>
      <c r="D35" s="281">
        <f>+D5-D7+D26</f>
        <v>3170766.4400000004</v>
      </c>
    </row>
  </sheetData>
  <mergeCells count="4">
    <mergeCell ref="A1:D1"/>
    <mergeCell ref="A2:D2"/>
    <mergeCell ref="A3:D3"/>
    <mergeCell ref="A4:D4"/>
  </mergeCells>
  <pageMargins left="0.70866141732283472" right="0.70866141732283472" top="1.1417322834645669" bottom="0.74803149606299213" header="0.31496062992125984" footer="0.31496062992125984"/>
  <pageSetup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D75" sqref="D75"/>
    </sheetView>
  </sheetViews>
  <sheetFormatPr baseColWidth="10" defaultColWidth="9.140625" defaultRowHeight="11.25"/>
  <cols>
    <col min="1" max="1" width="10" style="226" customWidth="1"/>
    <col min="2" max="2" width="68.5703125" style="226" bestFit="1" customWidth="1"/>
    <col min="3" max="3" width="17.42578125" style="226" bestFit="1" customWidth="1"/>
    <col min="4" max="5" width="23.7109375" style="226" bestFit="1" customWidth="1"/>
    <col min="6" max="6" width="19.28515625" style="226" customWidth="1"/>
    <col min="7" max="7" width="20.5703125" style="226" customWidth="1"/>
    <col min="8" max="10" width="20.28515625" style="226" customWidth="1"/>
    <col min="11" max="16384" width="9.140625" style="226"/>
  </cols>
  <sheetData>
    <row r="1" spans="1:10" ht="18.95" customHeight="1">
      <c r="A1" s="799" t="s">
        <v>2599</v>
      </c>
      <c r="B1" s="801"/>
      <c r="C1" s="801"/>
      <c r="D1" s="801"/>
      <c r="E1" s="801"/>
      <c r="F1" s="801"/>
      <c r="G1" s="343" t="s">
        <v>42</v>
      </c>
      <c r="H1" s="344">
        <v>2018</v>
      </c>
    </row>
    <row r="2" spans="1:10" ht="18.95" customHeight="1">
      <c r="A2" s="799" t="s">
        <v>107</v>
      </c>
      <c r="B2" s="801"/>
      <c r="C2" s="801"/>
      <c r="D2" s="801"/>
      <c r="E2" s="801"/>
      <c r="F2" s="801"/>
      <c r="G2" s="343" t="s">
        <v>44</v>
      </c>
      <c r="H2" s="344" t="s">
        <v>45</v>
      </c>
    </row>
    <row r="3" spans="1:10" ht="18.95" customHeight="1">
      <c r="A3" s="799" t="s">
        <v>2600</v>
      </c>
      <c r="B3" s="801"/>
      <c r="C3" s="801"/>
      <c r="D3" s="801"/>
      <c r="E3" s="801"/>
      <c r="F3" s="801"/>
      <c r="G3" s="343" t="s">
        <v>47</v>
      </c>
      <c r="H3" s="344">
        <v>4</v>
      </c>
    </row>
    <row r="4" spans="1:10">
      <c r="A4" s="345" t="s">
        <v>108</v>
      </c>
      <c r="B4" s="346"/>
      <c r="C4" s="346"/>
      <c r="D4" s="346"/>
      <c r="E4" s="346"/>
      <c r="F4" s="346"/>
      <c r="G4" s="346"/>
      <c r="H4" s="346"/>
    </row>
    <row r="7" spans="1:10">
      <c r="A7" s="347" t="s">
        <v>110</v>
      </c>
      <c r="B7" s="347" t="s">
        <v>539</v>
      </c>
      <c r="C7" s="347" t="s">
        <v>484</v>
      </c>
      <c r="D7" s="347" t="s">
        <v>540</v>
      </c>
      <c r="E7" s="347" t="s">
        <v>541</v>
      </c>
      <c r="F7" s="347" t="s">
        <v>483</v>
      </c>
      <c r="G7" s="347" t="s">
        <v>542</v>
      </c>
      <c r="H7" s="347" t="s">
        <v>543</v>
      </c>
      <c r="I7" s="347" t="s">
        <v>544</v>
      </c>
      <c r="J7" s="347" t="s">
        <v>545</v>
      </c>
    </row>
    <row r="8" spans="1:10" s="302" customFormat="1">
      <c r="A8" s="362">
        <v>7000</v>
      </c>
      <c r="B8" s="302" t="s">
        <v>546</v>
      </c>
      <c r="C8" s="302">
        <v>0</v>
      </c>
      <c r="D8" s="302">
        <v>0</v>
      </c>
      <c r="E8" s="302">
        <v>0</v>
      </c>
      <c r="F8" s="302">
        <v>0</v>
      </c>
    </row>
    <row r="9" spans="1:10">
      <c r="A9" s="226">
        <v>7110</v>
      </c>
      <c r="B9" s="226" t="s">
        <v>542</v>
      </c>
      <c r="C9" s="349">
        <v>0</v>
      </c>
      <c r="D9" s="349">
        <v>0</v>
      </c>
      <c r="E9" s="349">
        <v>0</v>
      </c>
      <c r="F9" s="349">
        <v>0</v>
      </c>
    </row>
    <row r="10" spans="1:10">
      <c r="A10" s="226">
        <v>7120</v>
      </c>
      <c r="B10" s="226" t="s">
        <v>547</v>
      </c>
      <c r="C10" s="349">
        <v>0</v>
      </c>
      <c r="D10" s="349">
        <v>0</v>
      </c>
      <c r="E10" s="349">
        <v>0</v>
      </c>
      <c r="F10" s="349">
        <v>0</v>
      </c>
    </row>
    <row r="11" spans="1:10">
      <c r="A11" s="226">
        <v>7130</v>
      </c>
      <c r="B11" s="226" t="s">
        <v>548</v>
      </c>
      <c r="C11" s="349">
        <v>0</v>
      </c>
      <c r="D11" s="349">
        <v>0</v>
      </c>
      <c r="E11" s="349">
        <v>0</v>
      </c>
      <c r="F11" s="349">
        <v>0</v>
      </c>
    </row>
    <row r="12" spans="1:10">
      <c r="A12" s="226">
        <v>7140</v>
      </c>
      <c r="B12" s="226" t="s">
        <v>549</v>
      </c>
      <c r="C12" s="349">
        <v>0</v>
      </c>
      <c r="D12" s="349">
        <v>0</v>
      </c>
      <c r="E12" s="349">
        <v>0</v>
      </c>
      <c r="F12" s="349">
        <v>0</v>
      </c>
    </row>
    <row r="13" spans="1:10">
      <c r="A13" s="226">
        <v>7150</v>
      </c>
      <c r="B13" s="226" t="s">
        <v>550</v>
      </c>
      <c r="C13" s="349">
        <v>0</v>
      </c>
      <c r="D13" s="349">
        <v>0</v>
      </c>
      <c r="E13" s="349">
        <v>0</v>
      </c>
      <c r="F13" s="349">
        <v>0</v>
      </c>
    </row>
    <row r="14" spans="1:10">
      <c r="A14" s="226">
        <v>7160</v>
      </c>
      <c r="B14" s="226" t="s">
        <v>551</v>
      </c>
      <c r="C14" s="349">
        <v>0</v>
      </c>
      <c r="D14" s="349">
        <v>0</v>
      </c>
      <c r="E14" s="349">
        <v>0</v>
      </c>
      <c r="F14" s="349">
        <v>0</v>
      </c>
    </row>
    <row r="15" spans="1:10">
      <c r="A15" s="226">
        <v>7210</v>
      </c>
      <c r="B15" s="226" t="s">
        <v>552</v>
      </c>
      <c r="C15" s="349">
        <v>0</v>
      </c>
      <c r="D15" s="349">
        <v>0</v>
      </c>
      <c r="E15" s="349">
        <v>0</v>
      </c>
      <c r="F15" s="349">
        <v>0</v>
      </c>
    </row>
    <row r="16" spans="1:10">
      <c r="A16" s="226">
        <v>7220</v>
      </c>
      <c r="B16" s="226" t="s">
        <v>553</v>
      </c>
      <c r="C16" s="349">
        <v>0</v>
      </c>
      <c r="D16" s="349">
        <v>0</v>
      </c>
      <c r="E16" s="349">
        <v>0</v>
      </c>
      <c r="F16" s="349">
        <v>0</v>
      </c>
    </row>
    <row r="17" spans="1:6">
      <c r="A17" s="226">
        <v>7230</v>
      </c>
      <c r="B17" s="226" t="s">
        <v>554</v>
      </c>
      <c r="C17" s="349">
        <v>0</v>
      </c>
      <c r="D17" s="349">
        <v>0</v>
      </c>
      <c r="E17" s="349">
        <v>0</v>
      </c>
      <c r="F17" s="349">
        <v>0</v>
      </c>
    </row>
    <row r="18" spans="1:6">
      <c r="A18" s="226">
        <v>7240</v>
      </c>
      <c r="B18" s="226" t="s">
        <v>555</v>
      </c>
      <c r="C18" s="349">
        <v>0</v>
      </c>
      <c r="D18" s="349">
        <v>0</v>
      </c>
      <c r="E18" s="349">
        <v>0</v>
      </c>
      <c r="F18" s="349">
        <v>0</v>
      </c>
    </row>
    <row r="19" spans="1:6">
      <c r="A19" s="226">
        <v>7250</v>
      </c>
      <c r="B19" s="226" t="s">
        <v>556</v>
      </c>
      <c r="C19" s="349">
        <v>0</v>
      </c>
      <c r="D19" s="349">
        <v>0</v>
      </c>
      <c r="E19" s="349">
        <v>0</v>
      </c>
      <c r="F19" s="349">
        <v>0</v>
      </c>
    </row>
    <row r="20" spans="1:6">
      <c r="A20" s="226">
        <v>7260</v>
      </c>
      <c r="B20" s="226" t="s">
        <v>557</v>
      </c>
      <c r="C20" s="349">
        <v>0</v>
      </c>
      <c r="D20" s="349">
        <v>0</v>
      </c>
      <c r="E20" s="349">
        <v>0</v>
      </c>
      <c r="F20" s="349">
        <v>0</v>
      </c>
    </row>
    <row r="21" spans="1:6">
      <c r="A21" s="226">
        <v>7310</v>
      </c>
      <c r="B21" s="226" t="s">
        <v>558</v>
      </c>
      <c r="C21" s="349">
        <v>0</v>
      </c>
      <c r="D21" s="349">
        <v>0</v>
      </c>
      <c r="E21" s="349">
        <v>0</v>
      </c>
      <c r="F21" s="349">
        <v>0</v>
      </c>
    </row>
    <row r="22" spans="1:6">
      <c r="A22" s="226">
        <v>7320</v>
      </c>
      <c r="B22" s="226" t="s">
        <v>559</v>
      </c>
      <c r="C22" s="349">
        <v>0</v>
      </c>
      <c r="D22" s="349">
        <v>0</v>
      </c>
      <c r="E22" s="349">
        <v>0</v>
      </c>
      <c r="F22" s="349">
        <v>0</v>
      </c>
    </row>
    <row r="23" spans="1:6">
      <c r="A23" s="226">
        <v>7330</v>
      </c>
      <c r="B23" s="226" t="s">
        <v>560</v>
      </c>
      <c r="C23" s="349">
        <v>0</v>
      </c>
      <c r="D23" s="349">
        <v>0</v>
      </c>
      <c r="E23" s="349">
        <v>0</v>
      </c>
      <c r="F23" s="349">
        <v>0</v>
      </c>
    </row>
    <row r="24" spans="1:6">
      <c r="A24" s="226">
        <v>7340</v>
      </c>
      <c r="B24" s="226" t="s">
        <v>561</v>
      </c>
      <c r="C24" s="349">
        <v>0</v>
      </c>
      <c r="D24" s="349">
        <v>0</v>
      </c>
      <c r="E24" s="349">
        <v>0</v>
      </c>
      <c r="F24" s="349">
        <v>0</v>
      </c>
    </row>
    <row r="25" spans="1:6">
      <c r="A25" s="226">
        <v>7350</v>
      </c>
      <c r="B25" s="226" t="s">
        <v>562</v>
      </c>
      <c r="C25" s="349">
        <v>0</v>
      </c>
      <c r="D25" s="349">
        <v>0</v>
      </c>
      <c r="E25" s="349">
        <v>0</v>
      </c>
      <c r="F25" s="349">
        <v>0</v>
      </c>
    </row>
    <row r="26" spans="1:6">
      <c r="A26" s="226">
        <v>7360</v>
      </c>
      <c r="B26" s="226" t="s">
        <v>563</v>
      </c>
      <c r="C26" s="349">
        <v>0</v>
      </c>
      <c r="D26" s="349">
        <v>0</v>
      </c>
      <c r="E26" s="349">
        <v>0</v>
      </c>
      <c r="F26" s="349">
        <v>0</v>
      </c>
    </row>
    <row r="27" spans="1:6">
      <c r="A27" s="226">
        <v>7410</v>
      </c>
      <c r="B27" s="226" t="s">
        <v>564</v>
      </c>
      <c r="C27" s="349">
        <v>0</v>
      </c>
      <c r="D27" s="349">
        <v>0</v>
      </c>
      <c r="E27" s="349">
        <v>0</v>
      </c>
      <c r="F27" s="349">
        <v>0</v>
      </c>
    </row>
    <row r="28" spans="1:6">
      <c r="A28" s="226">
        <v>7420</v>
      </c>
      <c r="B28" s="226" t="s">
        <v>565</v>
      </c>
      <c r="C28" s="349">
        <v>0</v>
      </c>
      <c r="D28" s="349">
        <v>0</v>
      </c>
      <c r="E28" s="349">
        <v>0</v>
      </c>
      <c r="F28" s="349">
        <v>0</v>
      </c>
    </row>
    <row r="29" spans="1:6">
      <c r="A29" s="226">
        <v>7510</v>
      </c>
      <c r="B29" s="226" t="s">
        <v>566</v>
      </c>
      <c r="C29" s="349">
        <v>0</v>
      </c>
      <c r="D29" s="349">
        <v>0</v>
      </c>
      <c r="E29" s="349">
        <v>0</v>
      </c>
      <c r="F29" s="349">
        <v>0</v>
      </c>
    </row>
    <row r="30" spans="1:6">
      <c r="A30" s="226">
        <v>7520</v>
      </c>
      <c r="B30" s="226" t="s">
        <v>567</v>
      </c>
      <c r="C30" s="349">
        <v>0</v>
      </c>
      <c r="D30" s="349">
        <v>0</v>
      </c>
      <c r="E30" s="349">
        <v>0</v>
      </c>
      <c r="F30" s="349">
        <v>0</v>
      </c>
    </row>
    <row r="31" spans="1:6">
      <c r="A31" s="226">
        <v>7610</v>
      </c>
      <c r="B31" s="226" t="s">
        <v>568</v>
      </c>
      <c r="C31" s="349">
        <v>0</v>
      </c>
      <c r="D31" s="349">
        <v>0</v>
      </c>
      <c r="E31" s="349">
        <v>0</v>
      </c>
      <c r="F31" s="349">
        <v>0</v>
      </c>
    </row>
    <row r="32" spans="1:6">
      <c r="A32" s="226">
        <v>7620</v>
      </c>
      <c r="B32" s="226" t="s">
        <v>569</v>
      </c>
      <c r="C32" s="349">
        <v>0</v>
      </c>
      <c r="D32" s="349">
        <v>0</v>
      </c>
      <c r="E32" s="349">
        <v>0</v>
      </c>
      <c r="F32" s="349">
        <v>0</v>
      </c>
    </row>
    <row r="33" spans="1:6">
      <c r="A33" s="226">
        <v>7630</v>
      </c>
      <c r="B33" s="226" t="s">
        <v>570</v>
      </c>
      <c r="C33" s="349">
        <v>0</v>
      </c>
      <c r="D33" s="349">
        <v>0</v>
      </c>
      <c r="E33" s="349">
        <v>0</v>
      </c>
      <c r="F33" s="349">
        <v>0</v>
      </c>
    </row>
    <row r="34" spans="1:6">
      <c r="A34" s="226">
        <v>7640</v>
      </c>
      <c r="B34" s="226" t="s">
        <v>571</v>
      </c>
      <c r="C34" s="349">
        <v>0</v>
      </c>
      <c r="D34" s="349">
        <v>0</v>
      </c>
      <c r="E34" s="349">
        <v>0</v>
      </c>
      <c r="F34" s="349">
        <v>0</v>
      </c>
    </row>
    <row r="35" spans="1:6" s="302" customFormat="1">
      <c r="A35" s="362">
        <v>8000</v>
      </c>
      <c r="B35" s="302" t="s">
        <v>572</v>
      </c>
      <c r="C35" s="302">
        <v>0</v>
      </c>
      <c r="D35" s="302">
        <v>24519926.68</v>
      </c>
      <c r="E35" s="302">
        <v>24519926.68</v>
      </c>
      <c r="F35" s="302">
        <v>0</v>
      </c>
    </row>
    <row r="36" spans="1:6">
      <c r="A36" s="226">
        <v>8110</v>
      </c>
      <c r="B36" s="226" t="s">
        <v>573</v>
      </c>
      <c r="C36" s="349">
        <v>4313400</v>
      </c>
      <c r="D36" s="349">
        <v>0</v>
      </c>
      <c r="E36" s="349">
        <v>0</v>
      </c>
      <c r="F36" s="349">
        <v>4313400</v>
      </c>
    </row>
    <row r="37" spans="1:6">
      <c r="A37" s="226">
        <v>8120</v>
      </c>
      <c r="B37" s="226" t="s">
        <v>574</v>
      </c>
      <c r="C37" s="349">
        <v>4313400</v>
      </c>
      <c r="D37" s="349">
        <v>6021473.4500000002</v>
      </c>
      <c r="E37" s="349">
        <v>0</v>
      </c>
      <c r="F37" s="349">
        <v>-1708073.45</v>
      </c>
    </row>
    <row r="38" spans="1:6">
      <c r="A38" s="226">
        <v>8130</v>
      </c>
      <c r="B38" s="226" t="s">
        <v>575</v>
      </c>
      <c r="C38" s="349">
        <v>0</v>
      </c>
      <c r="D38" s="349">
        <v>0</v>
      </c>
      <c r="E38" s="349">
        <v>0</v>
      </c>
      <c r="F38" s="349">
        <v>0</v>
      </c>
    </row>
    <row r="39" spans="1:6">
      <c r="A39" s="226">
        <v>8140</v>
      </c>
      <c r="B39" s="226" t="s">
        <v>576</v>
      </c>
      <c r="C39" s="349">
        <v>0</v>
      </c>
      <c r="D39" s="349">
        <v>6021473.4500000002</v>
      </c>
      <c r="E39" s="349">
        <v>6021473.4500000002</v>
      </c>
      <c r="F39" s="349">
        <v>0</v>
      </c>
    </row>
    <row r="40" spans="1:6">
      <c r="A40" s="226">
        <v>8150</v>
      </c>
      <c r="B40" s="226" t="s">
        <v>577</v>
      </c>
      <c r="C40" s="349">
        <v>0</v>
      </c>
      <c r="D40" s="349">
        <v>0</v>
      </c>
      <c r="E40" s="349">
        <v>6021473.4500000002</v>
      </c>
      <c r="F40" s="349">
        <v>6021473.4500000002</v>
      </c>
    </row>
    <row r="41" spans="1:6">
      <c r="A41" s="226">
        <v>8210</v>
      </c>
      <c r="B41" s="226" t="s">
        <v>578</v>
      </c>
      <c r="C41" s="349">
        <v>4313400</v>
      </c>
      <c r="D41" s="349">
        <v>0</v>
      </c>
      <c r="E41" s="349">
        <v>0</v>
      </c>
      <c r="F41" s="349">
        <v>4313400</v>
      </c>
    </row>
    <row r="42" spans="1:6">
      <c r="A42" s="226">
        <v>8220</v>
      </c>
      <c r="B42" s="226" t="s">
        <v>579</v>
      </c>
      <c r="C42" s="349">
        <v>4313400</v>
      </c>
      <c r="D42" s="349">
        <v>120950.99</v>
      </c>
      <c r="E42" s="349">
        <v>3182470.44</v>
      </c>
      <c r="F42" s="349">
        <v>1251880.55</v>
      </c>
    </row>
    <row r="43" spans="1:6">
      <c r="A43" s="226">
        <v>8230</v>
      </c>
      <c r="B43" s="226" t="s">
        <v>580</v>
      </c>
      <c r="C43" s="349">
        <v>0</v>
      </c>
      <c r="D43" s="349">
        <v>109600</v>
      </c>
      <c r="E43" s="349">
        <v>109600</v>
      </c>
      <c r="F43" s="349">
        <v>0</v>
      </c>
    </row>
    <row r="44" spans="1:6">
      <c r="A44" s="226">
        <v>8240</v>
      </c>
      <c r="B44" s="226" t="s">
        <v>581</v>
      </c>
      <c r="C44" s="349">
        <v>0</v>
      </c>
      <c r="D44" s="349">
        <v>3061519.45</v>
      </c>
      <c r="E44" s="349">
        <v>3061519.45</v>
      </c>
      <c r="F44" s="349">
        <v>0</v>
      </c>
    </row>
    <row r="45" spans="1:6">
      <c r="A45" s="226">
        <v>8250</v>
      </c>
      <c r="B45" s="226" t="s">
        <v>582</v>
      </c>
      <c r="C45" s="349">
        <v>0</v>
      </c>
      <c r="D45" s="349">
        <v>3061519.45</v>
      </c>
      <c r="E45" s="349">
        <v>3061519.45</v>
      </c>
      <c r="F45" s="349">
        <v>0</v>
      </c>
    </row>
    <row r="46" spans="1:6">
      <c r="A46" s="226">
        <v>8260</v>
      </c>
      <c r="B46" s="226" t="s">
        <v>583</v>
      </c>
      <c r="C46" s="349">
        <v>0</v>
      </c>
      <c r="D46" s="349">
        <v>3061870.44</v>
      </c>
      <c r="E46" s="349">
        <v>3061870.44</v>
      </c>
      <c r="F46" s="349">
        <v>0</v>
      </c>
    </row>
    <row r="47" spans="1:6">
      <c r="A47" s="226">
        <v>8270</v>
      </c>
      <c r="B47" s="226" t="s">
        <v>584</v>
      </c>
      <c r="C47" s="349">
        <v>0</v>
      </c>
      <c r="D47" s="349">
        <v>3061519.45</v>
      </c>
      <c r="E47" s="349">
        <v>0</v>
      </c>
      <c r="F47" s="349">
        <v>3061519.45</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1.1417322834645669" bottom="0.74803149606299213" header="0.31496062992125984" footer="0.31496062992125984"/>
  <pageSetup scale="73"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topLeftCell="B1" zoomScale="140" zoomScaleNormal="140" workbookViewId="0">
      <selection activeCell="K25" sqref="K25"/>
    </sheetView>
  </sheetViews>
  <sheetFormatPr baseColWidth="10" defaultColWidth="9.140625" defaultRowHeight="11.25"/>
  <cols>
    <col min="1" max="1" width="10" style="25" customWidth="1"/>
    <col min="2" max="2" width="36.28515625" style="25" customWidth="1"/>
    <col min="3" max="3" width="10.85546875" style="25" bestFit="1" customWidth="1"/>
    <col min="4" max="4" width="17.28515625" style="25" customWidth="1"/>
    <col min="5" max="5" width="10.5703125" style="25" customWidth="1"/>
    <col min="6" max="6" width="11.85546875" style="25" customWidth="1"/>
    <col min="7" max="7" width="13.7109375" style="25" customWidth="1"/>
    <col min="8" max="8" width="28.85546875" style="25" customWidth="1"/>
    <col min="9" max="9" width="11.85546875" style="25" bestFit="1" customWidth="1"/>
    <col min="10" max="16384" width="9.140625" style="25"/>
  </cols>
  <sheetData>
    <row r="1" spans="1:8" s="22" customFormat="1" ht="18.95" customHeight="1">
      <c r="A1" s="749" t="s">
        <v>31</v>
      </c>
      <c r="B1" s="750"/>
      <c r="C1" s="750"/>
      <c r="D1" s="750"/>
      <c r="E1" s="750"/>
      <c r="F1" s="750"/>
      <c r="G1" s="6" t="s">
        <v>42</v>
      </c>
      <c r="H1" s="21">
        <v>2018</v>
      </c>
    </row>
    <row r="2" spans="1:8" s="22" customFormat="1" ht="18.95" customHeight="1">
      <c r="A2" s="749" t="s">
        <v>107</v>
      </c>
      <c r="B2" s="750"/>
      <c r="C2" s="750"/>
      <c r="D2" s="750"/>
      <c r="E2" s="750"/>
      <c r="F2" s="750"/>
      <c r="G2" s="6" t="s">
        <v>44</v>
      </c>
      <c r="H2" s="21" t="s">
        <v>45</v>
      </c>
    </row>
    <row r="3" spans="1:8" s="22" customFormat="1" ht="18.95" customHeight="1">
      <c r="A3" s="749" t="s">
        <v>2602</v>
      </c>
      <c r="B3" s="750"/>
      <c r="C3" s="750"/>
      <c r="D3" s="750"/>
      <c r="E3" s="750"/>
      <c r="F3" s="750"/>
      <c r="G3" s="6" t="s">
        <v>47</v>
      </c>
      <c r="H3" s="21">
        <v>4</v>
      </c>
    </row>
    <row r="4" spans="1:8">
      <c r="A4" s="23" t="s">
        <v>108</v>
      </c>
      <c r="B4" s="24"/>
      <c r="C4" s="24"/>
      <c r="D4" s="24"/>
      <c r="E4" s="24"/>
      <c r="F4" s="24"/>
      <c r="G4" s="24"/>
      <c r="H4" s="24"/>
    </row>
    <row r="6" spans="1:8">
      <c r="A6" s="24" t="s">
        <v>109</v>
      </c>
      <c r="B6" s="24"/>
      <c r="C6" s="24"/>
      <c r="D6" s="24"/>
      <c r="E6" s="24"/>
      <c r="F6" s="24"/>
      <c r="G6" s="24"/>
      <c r="H6" s="24"/>
    </row>
    <row r="7" spans="1:8">
      <c r="A7" s="26" t="s">
        <v>110</v>
      </c>
      <c r="B7" s="26" t="s">
        <v>111</v>
      </c>
      <c r="C7" s="26" t="s">
        <v>112</v>
      </c>
      <c r="D7" s="26" t="s">
        <v>113</v>
      </c>
      <c r="E7" s="26"/>
      <c r="F7" s="26"/>
      <c r="G7" s="26"/>
      <c r="H7" s="26"/>
    </row>
    <row r="8" spans="1:8">
      <c r="A8" s="27">
        <v>1114</v>
      </c>
      <c r="B8" s="25" t="s">
        <v>114</v>
      </c>
      <c r="C8" s="28">
        <v>64856433.07</v>
      </c>
      <c r="D8" s="25" t="s">
        <v>1672</v>
      </c>
    </row>
    <row r="9" spans="1:8">
      <c r="A9" s="27">
        <v>1115</v>
      </c>
      <c r="B9" s="25" t="s">
        <v>116</v>
      </c>
      <c r="C9" s="28">
        <v>0</v>
      </c>
    </row>
    <row r="10" spans="1:8">
      <c r="A10" s="27">
        <v>1121</v>
      </c>
      <c r="B10" s="25" t="s">
        <v>117</v>
      </c>
      <c r="C10" s="28">
        <v>0</v>
      </c>
    </row>
    <row r="11" spans="1:8">
      <c r="A11" s="27">
        <v>1211</v>
      </c>
      <c r="B11" s="25" t="s">
        <v>118</v>
      </c>
      <c r="C11" s="28">
        <v>0</v>
      </c>
    </row>
    <row r="13" spans="1:8">
      <c r="A13" s="24" t="s">
        <v>119</v>
      </c>
      <c r="B13" s="24"/>
      <c r="C13" s="24"/>
      <c r="D13" s="24"/>
      <c r="E13" s="24"/>
      <c r="F13" s="24"/>
      <c r="G13" s="24"/>
      <c r="H13" s="24"/>
    </row>
    <row r="14" spans="1:8">
      <c r="A14" s="26" t="s">
        <v>110</v>
      </c>
      <c r="B14" s="26" t="s">
        <v>111</v>
      </c>
      <c r="C14" s="26" t="s">
        <v>112</v>
      </c>
      <c r="D14" s="26">
        <v>2017</v>
      </c>
      <c r="E14" s="26">
        <f>D14-1</f>
        <v>2016</v>
      </c>
      <c r="F14" s="26">
        <f>E14-1</f>
        <v>2015</v>
      </c>
      <c r="G14" s="26">
        <f>F14-1</f>
        <v>2014</v>
      </c>
      <c r="H14" s="26" t="s">
        <v>120</v>
      </c>
    </row>
    <row r="15" spans="1:8">
      <c r="A15" s="27">
        <v>1122</v>
      </c>
      <c r="B15" s="25" t="s">
        <v>121</v>
      </c>
      <c r="C15" s="28">
        <v>0</v>
      </c>
      <c r="D15" s="28">
        <v>0</v>
      </c>
      <c r="E15" s="28">
        <v>0</v>
      </c>
      <c r="F15" s="28">
        <v>0</v>
      </c>
      <c r="G15" s="28">
        <v>0</v>
      </c>
    </row>
    <row r="16" spans="1:8">
      <c r="A16" s="27">
        <v>1124</v>
      </c>
      <c r="B16" s="25" t="s">
        <v>122</v>
      </c>
      <c r="C16" s="28">
        <v>0</v>
      </c>
      <c r="D16" s="28">
        <v>0</v>
      </c>
      <c r="E16" s="28">
        <v>0</v>
      </c>
      <c r="F16" s="28">
        <v>0</v>
      </c>
      <c r="G16" s="28">
        <v>0</v>
      </c>
    </row>
    <row r="18" spans="1:8">
      <c r="A18" s="24" t="s">
        <v>123</v>
      </c>
      <c r="B18" s="24"/>
      <c r="C18" s="24"/>
      <c r="D18" s="24"/>
      <c r="E18" s="24"/>
      <c r="F18" s="24"/>
      <c r="G18" s="24"/>
      <c r="H18" s="24"/>
    </row>
    <row r="19" spans="1:8">
      <c r="A19" s="26" t="s">
        <v>110</v>
      </c>
      <c r="B19" s="26" t="s">
        <v>111</v>
      </c>
      <c r="C19" s="26" t="s">
        <v>112</v>
      </c>
      <c r="D19" s="26" t="s">
        <v>124</v>
      </c>
      <c r="E19" s="26" t="s">
        <v>125</v>
      </c>
      <c r="F19" s="26" t="s">
        <v>126</v>
      </c>
      <c r="G19" s="26" t="s">
        <v>127</v>
      </c>
      <c r="H19" s="26" t="s">
        <v>128</v>
      </c>
    </row>
    <row r="20" spans="1:8" ht="33.75">
      <c r="A20" s="27">
        <v>1123</v>
      </c>
      <c r="B20" s="25" t="s">
        <v>129</v>
      </c>
      <c r="C20" s="28">
        <v>2550489.21</v>
      </c>
      <c r="D20" s="28">
        <v>2550489.21</v>
      </c>
      <c r="E20" s="28">
        <v>0</v>
      </c>
      <c r="F20" s="28">
        <v>0</v>
      </c>
      <c r="G20" s="28">
        <v>0</v>
      </c>
      <c r="H20" s="363" t="s">
        <v>1673</v>
      </c>
    </row>
    <row r="21" spans="1:8">
      <c r="A21" s="27">
        <v>1125</v>
      </c>
      <c r="B21" s="25" t="s">
        <v>131</v>
      </c>
      <c r="C21" s="28">
        <v>0</v>
      </c>
      <c r="D21" s="28">
        <v>0</v>
      </c>
      <c r="E21" s="28">
        <v>0</v>
      </c>
      <c r="F21" s="28">
        <v>0</v>
      </c>
      <c r="G21" s="28">
        <v>0</v>
      </c>
    </row>
    <row r="22" spans="1:8">
      <c r="A22" s="27">
        <v>1131</v>
      </c>
      <c r="B22" s="25" t="s">
        <v>132</v>
      </c>
      <c r="C22" s="28">
        <v>0</v>
      </c>
      <c r="D22" s="28">
        <v>0</v>
      </c>
      <c r="E22" s="28">
        <v>0</v>
      </c>
      <c r="F22" s="28">
        <v>0</v>
      </c>
      <c r="G22" s="28">
        <v>0</v>
      </c>
    </row>
    <row r="23" spans="1:8">
      <c r="A23" s="27">
        <v>1132</v>
      </c>
      <c r="B23" s="25" t="s">
        <v>134</v>
      </c>
      <c r="C23" s="28">
        <v>0</v>
      </c>
      <c r="D23" s="28">
        <v>0</v>
      </c>
      <c r="E23" s="28">
        <v>0</v>
      </c>
      <c r="F23" s="28">
        <v>0</v>
      </c>
      <c r="G23" s="28">
        <v>0</v>
      </c>
    </row>
    <row r="24" spans="1:8">
      <c r="A24" s="27">
        <v>1133</v>
      </c>
      <c r="B24" s="25" t="s">
        <v>135</v>
      </c>
      <c r="C24" s="28">
        <v>0</v>
      </c>
      <c r="D24" s="28">
        <v>0</v>
      </c>
      <c r="E24" s="28">
        <v>0</v>
      </c>
      <c r="F24" s="28">
        <v>0</v>
      </c>
      <c r="G24" s="28">
        <v>0</v>
      </c>
    </row>
    <row r="25" spans="1:8">
      <c r="A25" s="27">
        <v>1134</v>
      </c>
      <c r="B25" s="25" t="s">
        <v>136</v>
      </c>
      <c r="C25" s="28">
        <v>0</v>
      </c>
      <c r="D25" s="28">
        <v>0</v>
      </c>
      <c r="E25" s="28">
        <v>0</v>
      </c>
      <c r="F25" s="28">
        <v>0</v>
      </c>
      <c r="G25" s="28">
        <v>0</v>
      </c>
    </row>
    <row r="26" spans="1:8" ht="22.5">
      <c r="A26" s="27">
        <v>1139</v>
      </c>
      <c r="B26" s="25" t="s">
        <v>137</v>
      </c>
      <c r="C26" s="28">
        <v>6075339.6200000001</v>
      </c>
      <c r="D26" s="28">
        <v>0</v>
      </c>
      <c r="E26" s="28">
        <v>0</v>
      </c>
      <c r="F26" s="28">
        <v>6075339.6200000001</v>
      </c>
      <c r="G26" s="28">
        <v>0</v>
      </c>
      <c r="H26" s="363" t="s">
        <v>1674</v>
      </c>
    </row>
    <row r="28" spans="1:8">
      <c r="A28" s="24" t="s">
        <v>138</v>
      </c>
      <c r="B28" s="24"/>
      <c r="C28" s="24"/>
      <c r="D28" s="24"/>
      <c r="E28" s="24"/>
      <c r="F28" s="24"/>
      <c r="G28" s="24"/>
      <c r="H28" s="24"/>
    </row>
    <row r="29" spans="1:8">
      <c r="A29" s="26" t="s">
        <v>110</v>
      </c>
      <c r="B29" s="26" t="s">
        <v>111</v>
      </c>
      <c r="C29" s="26" t="s">
        <v>112</v>
      </c>
      <c r="D29" s="26" t="s">
        <v>139</v>
      </c>
      <c r="E29" s="26" t="s">
        <v>140</v>
      </c>
      <c r="F29" s="26" t="s">
        <v>141</v>
      </c>
      <c r="G29" s="26" t="s">
        <v>142</v>
      </c>
      <c r="H29" s="26"/>
    </row>
    <row r="30" spans="1:8">
      <c r="A30" s="27">
        <v>1140</v>
      </c>
      <c r="B30" s="25" t="s">
        <v>143</v>
      </c>
      <c r="C30" s="28">
        <v>0</v>
      </c>
    </row>
    <row r="31" spans="1:8">
      <c r="A31" s="27">
        <v>1141</v>
      </c>
      <c r="B31" s="25" t="s">
        <v>144</v>
      </c>
      <c r="C31" s="28">
        <v>0</v>
      </c>
    </row>
    <row r="32" spans="1:8">
      <c r="A32" s="27">
        <v>1142</v>
      </c>
      <c r="B32" s="25" t="s">
        <v>145</v>
      </c>
      <c r="C32" s="28">
        <v>0</v>
      </c>
    </row>
    <row r="33" spans="1:8">
      <c r="A33" s="27">
        <v>1143</v>
      </c>
      <c r="B33" s="25" t="s">
        <v>146</v>
      </c>
      <c r="C33" s="28">
        <v>0</v>
      </c>
    </row>
    <row r="34" spans="1:8">
      <c r="A34" s="27">
        <v>1144</v>
      </c>
      <c r="B34" s="25" t="s">
        <v>147</v>
      </c>
      <c r="C34" s="28">
        <v>0</v>
      </c>
    </row>
    <row r="35" spans="1:8">
      <c r="A35" s="27">
        <v>1145</v>
      </c>
      <c r="B35" s="25" t="s">
        <v>148</v>
      </c>
      <c r="C35" s="28">
        <v>0</v>
      </c>
    </row>
    <row r="37" spans="1:8">
      <c r="A37" s="24" t="s">
        <v>149</v>
      </c>
      <c r="B37" s="24"/>
      <c r="C37" s="24"/>
      <c r="D37" s="24"/>
      <c r="E37" s="24"/>
      <c r="F37" s="24"/>
      <c r="G37" s="24"/>
      <c r="H37" s="24"/>
    </row>
    <row r="38" spans="1:8">
      <c r="A38" s="26" t="s">
        <v>110</v>
      </c>
      <c r="B38" s="26" t="s">
        <v>111</v>
      </c>
      <c r="C38" s="26" t="s">
        <v>112</v>
      </c>
      <c r="D38" s="26" t="s">
        <v>150</v>
      </c>
      <c r="E38" s="26" t="s">
        <v>151</v>
      </c>
      <c r="F38" s="26" t="s">
        <v>152</v>
      </c>
      <c r="G38" s="26"/>
      <c r="H38" s="26"/>
    </row>
    <row r="39" spans="1:8">
      <c r="A39" s="27">
        <v>1150</v>
      </c>
      <c r="B39" s="25" t="s">
        <v>153</v>
      </c>
      <c r="C39" s="28">
        <v>0</v>
      </c>
    </row>
    <row r="40" spans="1:8">
      <c r="A40" s="27">
        <v>1151</v>
      </c>
      <c r="B40" s="25" t="s">
        <v>154</v>
      </c>
      <c r="C40" s="28">
        <v>0</v>
      </c>
    </row>
    <row r="42" spans="1:8">
      <c r="A42" s="24" t="s">
        <v>155</v>
      </c>
      <c r="B42" s="24"/>
      <c r="C42" s="24"/>
      <c r="D42" s="24"/>
      <c r="E42" s="24"/>
      <c r="F42" s="24"/>
      <c r="G42" s="24"/>
      <c r="H42" s="24"/>
    </row>
    <row r="43" spans="1:8">
      <c r="A43" s="26" t="s">
        <v>110</v>
      </c>
      <c r="B43" s="26" t="s">
        <v>111</v>
      </c>
      <c r="C43" s="26" t="s">
        <v>112</v>
      </c>
      <c r="D43" s="26" t="s">
        <v>113</v>
      </c>
      <c r="E43" s="26" t="s">
        <v>128</v>
      </c>
      <c r="F43" s="26"/>
      <c r="G43" s="26"/>
      <c r="H43" s="26"/>
    </row>
    <row r="44" spans="1:8">
      <c r="A44" s="27">
        <v>1213</v>
      </c>
      <c r="B44" s="25" t="s">
        <v>156</v>
      </c>
      <c r="C44" s="28">
        <v>0</v>
      </c>
    </row>
    <row r="46" spans="1:8">
      <c r="A46" s="24" t="s">
        <v>157</v>
      </c>
      <c r="B46" s="24"/>
      <c r="C46" s="24"/>
      <c r="D46" s="24"/>
      <c r="E46" s="24"/>
      <c r="F46" s="24"/>
      <c r="G46" s="24"/>
      <c r="H46" s="24"/>
    </row>
    <row r="47" spans="1:8">
      <c r="A47" s="26" t="s">
        <v>110</v>
      </c>
      <c r="B47" s="26" t="s">
        <v>111</v>
      </c>
      <c r="C47" s="26" t="s">
        <v>112</v>
      </c>
      <c r="D47" s="26"/>
      <c r="E47" s="26"/>
      <c r="F47" s="26"/>
      <c r="G47" s="26"/>
      <c r="H47" s="26"/>
    </row>
    <row r="48" spans="1:8">
      <c r="A48" s="27">
        <v>1214</v>
      </c>
      <c r="B48" s="25" t="s">
        <v>158</v>
      </c>
      <c r="C48" s="28">
        <v>0</v>
      </c>
    </row>
    <row r="50" spans="1:9">
      <c r="A50" s="24" t="s">
        <v>159</v>
      </c>
      <c r="B50" s="24"/>
      <c r="C50" s="24"/>
      <c r="D50" s="24"/>
      <c r="E50" s="24"/>
      <c r="F50" s="24"/>
      <c r="G50" s="24"/>
      <c r="H50" s="24"/>
      <c r="I50" s="24"/>
    </row>
    <row r="51" spans="1:9">
      <c r="A51" s="26" t="s">
        <v>110</v>
      </c>
      <c r="B51" s="26" t="s">
        <v>111</v>
      </c>
      <c r="C51" s="26" t="s">
        <v>112</v>
      </c>
      <c r="D51" s="26" t="s">
        <v>160</v>
      </c>
      <c r="E51" s="26" t="s">
        <v>161</v>
      </c>
      <c r="F51" s="26" t="s">
        <v>150</v>
      </c>
      <c r="G51" s="26" t="s">
        <v>162</v>
      </c>
      <c r="H51" s="26" t="s">
        <v>163</v>
      </c>
      <c r="I51" s="26" t="s">
        <v>164</v>
      </c>
    </row>
    <row r="52" spans="1:9">
      <c r="A52" s="27">
        <v>1230</v>
      </c>
      <c r="B52" s="25" t="s">
        <v>165</v>
      </c>
      <c r="C52" s="28">
        <v>0</v>
      </c>
      <c r="D52" s="28">
        <v>0</v>
      </c>
      <c r="E52" s="28">
        <v>0</v>
      </c>
    </row>
    <row r="53" spans="1:9">
      <c r="A53" s="27">
        <v>1231</v>
      </c>
      <c r="B53" s="25" t="s">
        <v>168</v>
      </c>
      <c r="C53" s="28">
        <v>0</v>
      </c>
      <c r="D53" s="28">
        <v>0</v>
      </c>
      <c r="E53" s="28">
        <v>0</v>
      </c>
    </row>
    <row r="54" spans="1:9">
      <c r="A54" s="27">
        <v>1232</v>
      </c>
      <c r="B54" s="25" t="s">
        <v>170</v>
      </c>
      <c r="C54" s="28">
        <v>0</v>
      </c>
      <c r="D54" s="28">
        <v>0</v>
      </c>
      <c r="E54" s="28">
        <v>0</v>
      </c>
    </row>
    <row r="55" spans="1:9">
      <c r="A55" s="27">
        <v>1233</v>
      </c>
      <c r="B55" s="25" t="s">
        <v>171</v>
      </c>
      <c r="C55" s="28">
        <v>0</v>
      </c>
      <c r="D55" s="28">
        <v>0</v>
      </c>
      <c r="E55" s="28">
        <v>0</v>
      </c>
    </row>
    <row r="56" spans="1:9">
      <c r="A56" s="27">
        <v>1234</v>
      </c>
      <c r="B56" s="25" t="s">
        <v>172</v>
      </c>
      <c r="C56" s="28">
        <v>0</v>
      </c>
      <c r="D56" s="28">
        <v>0</v>
      </c>
      <c r="E56" s="28">
        <v>0</v>
      </c>
    </row>
    <row r="57" spans="1:9">
      <c r="A57" s="27">
        <v>1235</v>
      </c>
      <c r="B57" s="25" t="s">
        <v>173</v>
      </c>
      <c r="C57" s="28">
        <v>0</v>
      </c>
      <c r="D57" s="28">
        <v>0</v>
      </c>
      <c r="E57" s="28">
        <v>0</v>
      </c>
    </row>
    <row r="58" spans="1:9">
      <c r="A58" s="27">
        <v>1236</v>
      </c>
      <c r="B58" s="25" t="s">
        <v>174</v>
      </c>
      <c r="C58" s="28">
        <v>0</v>
      </c>
      <c r="D58" s="28">
        <v>0</v>
      </c>
      <c r="E58" s="28">
        <v>0</v>
      </c>
    </row>
    <row r="59" spans="1:9">
      <c r="A59" s="27">
        <v>1239</v>
      </c>
      <c r="B59" s="25" t="s">
        <v>175</v>
      </c>
      <c r="C59" s="28">
        <v>0</v>
      </c>
      <c r="D59" s="28">
        <v>0</v>
      </c>
      <c r="E59" s="28">
        <v>0</v>
      </c>
    </row>
    <row r="60" spans="1:9" ht="22.5">
      <c r="A60" s="27">
        <v>1240</v>
      </c>
      <c r="B60" s="25" t="s">
        <v>176</v>
      </c>
      <c r="C60" s="28">
        <f>SUM(C61:C68)</f>
        <v>4319020.79</v>
      </c>
      <c r="D60" s="28">
        <f t="shared" ref="D60:E60" si="0">SUM(D61:D68)</f>
        <v>436765.38</v>
      </c>
      <c r="E60" s="28">
        <f t="shared" si="0"/>
        <v>3559475.14</v>
      </c>
      <c r="F60" s="25" t="s">
        <v>166</v>
      </c>
      <c r="H60" s="363" t="s">
        <v>1675</v>
      </c>
      <c r="I60" s="25" t="s">
        <v>1676</v>
      </c>
    </row>
    <row r="61" spans="1:9" ht="24" customHeight="1">
      <c r="A61" s="27">
        <v>1241</v>
      </c>
      <c r="B61" s="25" t="s">
        <v>177</v>
      </c>
      <c r="C61" s="28">
        <v>1642925.68</v>
      </c>
      <c r="D61" s="28">
        <v>147977.06</v>
      </c>
      <c r="E61" s="28">
        <v>1333605.53</v>
      </c>
      <c r="F61" s="25" t="s">
        <v>166</v>
      </c>
      <c r="G61" s="364" t="s">
        <v>1677</v>
      </c>
      <c r="H61" s="363" t="s">
        <v>1675</v>
      </c>
      <c r="I61" s="25" t="s">
        <v>1676</v>
      </c>
    </row>
    <row r="62" spans="1:9">
      <c r="A62" s="27">
        <v>1242</v>
      </c>
      <c r="B62" s="25" t="s">
        <v>179</v>
      </c>
      <c r="C62" s="28">
        <v>0</v>
      </c>
      <c r="D62" s="28">
        <v>0</v>
      </c>
      <c r="E62" s="28">
        <v>0</v>
      </c>
      <c r="H62" s="363"/>
    </row>
    <row r="63" spans="1:9">
      <c r="A63" s="27">
        <v>1243</v>
      </c>
      <c r="B63" s="25" t="s">
        <v>181</v>
      </c>
      <c r="C63" s="28">
        <v>0</v>
      </c>
      <c r="D63" s="28">
        <v>0</v>
      </c>
      <c r="E63" s="28">
        <v>0</v>
      </c>
      <c r="H63" s="363"/>
    </row>
    <row r="64" spans="1:9" ht="22.5">
      <c r="A64" s="27">
        <v>1244</v>
      </c>
      <c r="B64" s="25" t="s">
        <v>182</v>
      </c>
      <c r="C64" s="28">
        <v>2427584.81</v>
      </c>
      <c r="D64" s="28">
        <v>276130.93</v>
      </c>
      <c r="E64" s="28">
        <v>2163256.29</v>
      </c>
      <c r="F64" s="25" t="s">
        <v>166</v>
      </c>
      <c r="G64" s="32">
        <v>0.1</v>
      </c>
      <c r="H64" s="363" t="s">
        <v>1675</v>
      </c>
      <c r="I64" s="25" t="s">
        <v>1676</v>
      </c>
    </row>
    <row r="65" spans="1:9">
      <c r="A65" s="27">
        <v>1245</v>
      </c>
      <c r="B65" s="25" t="s">
        <v>184</v>
      </c>
      <c r="C65" s="28">
        <v>0</v>
      </c>
      <c r="D65" s="28">
        <v>0</v>
      </c>
      <c r="E65" s="28">
        <v>0</v>
      </c>
      <c r="H65" s="363"/>
    </row>
    <row r="66" spans="1:9" ht="22.5">
      <c r="A66" s="27">
        <v>1246</v>
      </c>
      <c r="B66" s="25" t="s">
        <v>186</v>
      </c>
      <c r="C66" s="28">
        <v>248510.3</v>
      </c>
      <c r="D66" s="28">
        <v>12657.39</v>
      </c>
      <c r="E66" s="28">
        <v>62613.32</v>
      </c>
      <c r="F66" s="25" t="s">
        <v>166</v>
      </c>
      <c r="G66" s="32">
        <v>0.1</v>
      </c>
      <c r="H66" s="363" t="s">
        <v>1675</v>
      </c>
      <c r="I66" s="25" t="s">
        <v>1676</v>
      </c>
    </row>
    <row r="67" spans="1:9">
      <c r="A67" s="27">
        <v>1247</v>
      </c>
      <c r="B67" s="25" t="s">
        <v>188</v>
      </c>
      <c r="C67" s="28">
        <v>0</v>
      </c>
      <c r="D67" s="28">
        <v>0</v>
      </c>
      <c r="E67" s="28">
        <v>0</v>
      </c>
    </row>
    <row r="68" spans="1:9">
      <c r="A68" s="27">
        <v>1248</v>
      </c>
      <c r="B68" s="25" t="s">
        <v>189</v>
      </c>
      <c r="C68" s="28">
        <v>0</v>
      </c>
      <c r="D68" s="28">
        <v>0</v>
      </c>
      <c r="E68" s="28">
        <v>0</v>
      </c>
    </row>
    <row r="70" spans="1:9">
      <c r="A70" s="24" t="s">
        <v>190</v>
      </c>
      <c r="B70" s="24"/>
      <c r="C70" s="24"/>
      <c r="D70" s="24"/>
      <c r="E70" s="24"/>
      <c r="F70" s="24"/>
      <c r="G70" s="24"/>
      <c r="H70" s="24"/>
      <c r="I70" s="24"/>
    </row>
    <row r="71" spans="1:9">
      <c r="A71" s="26" t="s">
        <v>110</v>
      </c>
      <c r="B71" s="26" t="s">
        <v>111</v>
      </c>
      <c r="C71" s="26" t="s">
        <v>112</v>
      </c>
      <c r="D71" s="26" t="s">
        <v>191</v>
      </c>
      <c r="E71" s="26" t="s">
        <v>192</v>
      </c>
      <c r="F71" s="26" t="s">
        <v>150</v>
      </c>
      <c r="G71" s="26" t="s">
        <v>162</v>
      </c>
      <c r="H71" s="26" t="s">
        <v>163</v>
      </c>
      <c r="I71" s="26" t="s">
        <v>164</v>
      </c>
    </row>
    <row r="72" spans="1:9" ht="22.5">
      <c r="A72" s="27">
        <v>1250</v>
      </c>
      <c r="B72" s="25" t="s">
        <v>193</v>
      </c>
      <c r="C72" s="28">
        <f>SUM(C73:C77)</f>
        <v>353123.28</v>
      </c>
      <c r="D72" s="28">
        <f t="shared" ref="D72:E72" si="1">SUM(D73:D77)</f>
        <v>45792.06</v>
      </c>
      <c r="E72" s="28">
        <f t="shared" si="1"/>
        <v>299031.11</v>
      </c>
      <c r="F72" s="25" t="s">
        <v>166</v>
      </c>
      <c r="H72" s="363" t="s">
        <v>1675</v>
      </c>
      <c r="I72" s="25" t="s">
        <v>1676</v>
      </c>
    </row>
    <row r="73" spans="1:9" ht="22.5">
      <c r="A73" s="27">
        <v>1251</v>
      </c>
      <c r="B73" s="25" t="s">
        <v>194</v>
      </c>
      <c r="C73" s="28">
        <v>45495.15</v>
      </c>
      <c r="D73" s="28">
        <v>1910.29</v>
      </c>
      <c r="E73" s="28">
        <v>40995.24</v>
      </c>
      <c r="F73" s="25" t="s">
        <v>166</v>
      </c>
      <c r="G73" s="32">
        <v>0.3</v>
      </c>
      <c r="H73" s="363" t="s">
        <v>1675</v>
      </c>
      <c r="I73" s="25" t="s">
        <v>1676</v>
      </c>
    </row>
    <row r="74" spans="1:9">
      <c r="A74" s="27">
        <v>1252</v>
      </c>
      <c r="B74" s="25" t="s">
        <v>195</v>
      </c>
      <c r="C74" s="28">
        <v>0</v>
      </c>
      <c r="D74" s="28">
        <v>0</v>
      </c>
      <c r="E74" s="28">
        <v>0</v>
      </c>
    </row>
    <row r="75" spans="1:9">
      <c r="A75" s="27">
        <v>1253</v>
      </c>
      <c r="B75" s="25" t="s">
        <v>196</v>
      </c>
      <c r="C75" s="28">
        <v>0</v>
      </c>
      <c r="D75" s="28">
        <v>0</v>
      </c>
      <c r="E75" s="28">
        <v>0</v>
      </c>
    </row>
    <row r="76" spans="1:9" ht="22.5">
      <c r="A76" s="27">
        <v>1254</v>
      </c>
      <c r="B76" s="25" t="s">
        <v>197</v>
      </c>
      <c r="C76" s="28">
        <v>307628.13</v>
      </c>
      <c r="D76" s="28">
        <v>43881.77</v>
      </c>
      <c r="E76" s="28">
        <v>258035.87</v>
      </c>
      <c r="F76" s="25" t="s">
        <v>166</v>
      </c>
      <c r="G76" s="32">
        <v>0.1</v>
      </c>
      <c r="H76" s="363" t="s">
        <v>1675</v>
      </c>
      <c r="I76" s="25" t="s">
        <v>1676</v>
      </c>
    </row>
    <row r="77" spans="1:9">
      <c r="A77" s="27">
        <v>1259</v>
      </c>
      <c r="B77" s="25" t="s">
        <v>198</v>
      </c>
      <c r="C77" s="28">
        <v>0</v>
      </c>
      <c r="D77" s="28">
        <v>0</v>
      </c>
      <c r="E77" s="28">
        <v>0</v>
      </c>
    </row>
    <row r="78" spans="1:9">
      <c r="A78" s="27">
        <v>1270</v>
      </c>
      <c r="B78" s="25" t="s">
        <v>199</v>
      </c>
      <c r="C78" s="28">
        <v>0</v>
      </c>
      <c r="D78" s="28">
        <v>0</v>
      </c>
      <c r="E78" s="28">
        <v>0</v>
      </c>
    </row>
    <row r="79" spans="1:9">
      <c r="A79" s="27">
        <v>1271</v>
      </c>
      <c r="B79" s="25" t="s">
        <v>200</v>
      </c>
      <c r="C79" s="28">
        <v>0</v>
      </c>
      <c r="D79" s="28">
        <v>0</v>
      </c>
      <c r="E79" s="28">
        <v>0</v>
      </c>
    </row>
    <row r="80" spans="1:9">
      <c r="A80" s="27">
        <v>1272</v>
      </c>
      <c r="B80" s="25" t="s">
        <v>201</v>
      </c>
      <c r="C80" s="28">
        <v>0</v>
      </c>
      <c r="D80" s="28">
        <v>0</v>
      </c>
      <c r="E80" s="28">
        <v>0</v>
      </c>
    </row>
    <row r="81" spans="1:8">
      <c r="A81" s="27">
        <v>1273</v>
      </c>
      <c r="B81" s="25" t="s">
        <v>202</v>
      </c>
      <c r="C81" s="28">
        <v>0</v>
      </c>
      <c r="D81" s="28">
        <v>0</v>
      </c>
      <c r="E81" s="28">
        <v>0</v>
      </c>
    </row>
    <row r="82" spans="1:8">
      <c r="A82" s="27">
        <v>1274</v>
      </c>
      <c r="B82" s="25" t="s">
        <v>203</v>
      </c>
      <c r="C82" s="28">
        <v>0</v>
      </c>
      <c r="D82" s="28">
        <v>0</v>
      </c>
      <c r="E82" s="28">
        <v>0</v>
      </c>
    </row>
    <row r="83" spans="1:8">
      <c r="A83" s="27">
        <v>1275</v>
      </c>
      <c r="B83" s="25" t="s">
        <v>204</v>
      </c>
      <c r="C83" s="28">
        <v>0</v>
      </c>
      <c r="D83" s="28">
        <v>0</v>
      </c>
      <c r="E83" s="28">
        <v>0</v>
      </c>
    </row>
    <row r="84" spans="1:8">
      <c r="A84" s="27">
        <v>1279</v>
      </c>
      <c r="B84" s="25" t="s">
        <v>205</v>
      </c>
      <c r="C84" s="28">
        <v>0</v>
      </c>
      <c r="D84" s="28">
        <v>0</v>
      </c>
      <c r="E84" s="28">
        <v>0</v>
      </c>
    </row>
    <row r="86" spans="1:8">
      <c r="A86" s="24" t="s">
        <v>206</v>
      </c>
      <c r="B86" s="24"/>
      <c r="C86" s="24"/>
      <c r="D86" s="24"/>
      <c r="E86" s="24"/>
      <c r="F86" s="24"/>
      <c r="G86" s="24"/>
      <c r="H86" s="24"/>
    </row>
    <row r="87" spans="1:8">
      <c r="A87" s="26" t="s">
        <v>110</v>
      </c>
      <c r="B87" s="26" t="s">
        <v>111</v>
      </c>
      <c r="C87" s="26" t="s">
        <v>112</v>
      </c>
      <c r="D87" s="26" t="s">
        <v>207</v>
      </c>
      <c r="E87" s="26"/>
      <c r="F87" s="26"/>
      <c r="G87" s="26"/>
      <c r="H87" s="26"/>
    </row>
    <row r="88" spans="1:8">
      <c r="A88" s="27">
        <v>1160</v>
      </c>
      <c r="B88" s="25" t="s">
        <v>208</v>
      </c>
      <c r="C88" s="28">
        <v>0</v>
      </c>
    </row>
    <row r="89" spans="1:8">
      <c r="A89" s="27">
        <v>1161</v>
      </c>
      <c r="B89" s="25" t="s">
        <v>209</v>
      </c>
      <c r="C89" s="28">
        <v>0</v>
      </c>
    </row>
    <row r="90" spans="1:8">
      <c r="A90" s="27">
        <v>1162</v>
      </c>
      <c r="B90" s="25" t="s">
        <v>210</v>
      </c>
      <c r="C90" s="28">
        <v>0</v>
      </c>
    </row>
    <row r="92" spans="1:8">
      <c r="A92" s="24" t="s">
        <v>211</v>
      </c>
      <c r="B92" s="24"/>
      <c r="C92" s="24"/>
      <c r="D92" s="24"/>
      <c r="E92" s="24"/>
      <c r="F92" s="24"/>
      <c r="G92" s="24"/>
      <c r="H92" s="24"/>
    </row>
    <row r="93" spans="1:8">
      <c r="A93" s="26" t="s">
        <v>110</v>
      </c>
      <c r="B93" s="26" t="s">
        <v>111</v>
      </c>
      <c r="C93" s="26" t="s">
        <v>112</v>
      </c>
      <c r="D93" s="26" t="s">
        <v>128</v>
      </c>
      <c r="E93" s="26"/>
      <c r="F93" s="26"/>
      <c r="G93" s="26"/>
      <c r="H93" s="26"/>
    </row>
    <row r="94" spans="1:8">
      <c r="A94" s="27">
        <v>1290</v>
      </c>
      <c r="B94" s="25" t="s">
        <v>212</v>
      </c>
      <c r="C94" s="28">
        <v>0</v>
      </c>
    </row>
    <row r="95" spans="1:8">
      <c r="A95" s="27">
        <v>1291</v>
      </c>
      <c r="B95" s="25" t="s">
        <v>213</v>
      </c>
      <c r="C95" s="28">
        <v>0</v>
      </c>
    </row>
    <row r="96" spans="1:8">
      <c r="A96" s="27">
        <v>1292</v>
      </c>
      <c r="B96" s="25" t="s">
        <v>214</v>
      </c>
      <c r="C96" s="28">
        <v>0</v>
      </c>
    </row>
    <row r="97" spans="1:8">
      <c r="A97" s="27">
        <v>1293</v>
      </c>
      <c r="B97" s="25" t="s">
        <v>215</v>
      </c>
      <c r="C97" s="28">
        <v>0</v>
      </c>
    </row>
    <row r="99" spans="1:8">
      <c r="A99" s="24" t="s">
        <v>216</v>
      </c>
      <c r="B99" s="24"/>
      <c r="C99" s="24"/>
      <c r="D99" s="24"/>
      <c r="E99" s="24"/>
      <c r="F99" s="24"/>
      <c r="G99" s="24"/>
      <c r="H99" s="24"/>
    </row>
    <row r="100" spans="1:8">
      <c r="A100" s="26" t="s">
        <v>110</v>
      </c>
      <c r="B100" s="26" t="s">
        <v>111</v>
      </c>
      <c r="C100" s="26" t="s">
        <v>112</v>
      </c>
      <c r="D100" s="26" t="s">
        <v>124</v>
      </c>
      <c r="E100" s="26" t="s">
        <v>125</v>
      </c>
      <c r="F100" s="26" t="s">
        <v>126</v>
      </c>
      <c r="G100" s="26" t="s">
        <v>217</v>
      </c>
      <c r="H100" s="26" t="s">
        <v>218</v>
      </c>
    </row>
    <row r="101" spans="1:8">
      <c r="A101" s="27">
        <v>2110</v>
      </c>
      <c r="B101" s="25" t="s">
        <v>219</v>
      </c>
      <c r="C101" s="28">
        <f>SUM(C102:C110)</f>
        <v>23158226.129999999</v>
      </c>
      <c r="D101" s="28">
        <f t="shared" ref="D101:G101" si="2">SUM(D102:D110)</f>
        <v>22743273.379999999</v>
      </c>
      <c r="E101" s="28">
        <f t="shared" si="2"/>
        <v>414952.75000000006</v>
      </c>
      <c r="F101" s="28">
        <f t="shared" si="2"/>
        <v>0</v>
      </c>
      <c r="G101" s="28">
        <f t="shared" si="2"/>
        <v>0</v>
      </c>
    </row>
    <row r="102" spans="1:8">
      <c r="A102" s="27">
        <v>2111</v>
      </c>
      <c r="B102" s="25" t="s">
        <v>220</v>
      </c>
      <c r="C102" s="28">
        <v>0</v>
      </c>
      <c r="D102" s="28">
        <v>0</v>
      </c>
      <c r="E102" s="28">
        <v>0</v>
      </c>
      <c r="F102" s="28">
        <v>0</v>
      </c>
      <c r="G102" s="28">
        <v>0</v>
      </c>
    </row>
    <row r="103" spans="1:8">
      <c r="A103" s="27">
        <v>2112</v>
      </c>
      <c r="B103" s="25" t="s">
        <v>221</v>
      </c>
      <c r="C103" s="28">
        <v>296149.5</v>
      </c>
      <c r="D103" s="28">
        <v>296149.5</v>
      </c>
      <c r="E103" s="28">
        <v>0</v>
      </c>
      <c r="F103" s="28">
        <v>0</v>
      </c>
      <c r="G103" s="28">
        <v>0</v>
      </c>
      <c r="H103" s="25" t="s">
        <v>1678</v>
      </c>
    </row>
    <row r="104" spans="1:8" ht="22.5">
      <c r="A104" s="27">
        <v>2113</v>
      </c>
      <c r="B104" s="25" t="s">
        <v>222</v>
      </c>
      <c r="C104" s="28">
        <v>20732549.239999998</v>
      </c>
      <c r="D104" s="28">
        <v>20732549.239999998</v>
      </c>
      <c r="E104" s="28">
        <v>0</v>
      </c>
      <c r="F104" s="28">
        <v>0</v>
      </c>
      <c r="G104" s="28">
        <v>0</v>
      </c>
      <c r="H104" s="165" t="s">
        <v>1679</v>
      </c>
    </row>
    <row r="105" spans="1:8">
      <c r="A105" s="27">
        <v>2114</v>
      </c>
      <c r="B105" s="25" t="s">
        <v>223</v>
      </c>
      <c r="C105" s="28">
        <v>0</v>
      </c>
      <c r="D105" s="28">
        <v>0</v>
      </c>
      <c r="E105" s="28">
        <v>0</v>
      </c>
      <c r="F105" s="28">
        <v>0</v>
      </c>
      <c r="G105" s="28">
        <v>0</v>
      </c>
    </row>
    <row r="106" spans="1:8">
      <c r="A106" s="27">
        <v>2115</v>
      </c>
      <c r="B106" s="25" t="s">
        <v>224</v>
      </c>
      <c r="C106" s="28">
        <v>0</v>
      </c>
      <c r="D106" s="28">
        <v>0</v>
      </c>
      <c r="E106" s="28">
        <v>0</v>
      </c>
      <c r="F106" s="28">
        <v>0</v>
      </c>
      <c r="G106" s="28">
        <v>0</v>
      </c>
    </row>
    <row r="107" spans="1:8">
      <c r="A107" s="27">
        <v>2116</v>
      </c>
      <c r="B107" s="25" t="s">
        <v>225</v>
      </c>
      <c r="C107" s="28">
        <v>0</v>
      </c>
      <c r="D107" s="28">
        <v>0</v>
      </c>
      <c r="E107" s="28">
        <v>0</v>
      </c>
      <c r="F107" s="28">
        <v>0</v>
      </c>
      <c r="G107" s="28">
        <v>0</v>
      </c>
    </row>
    <row r="108" spans="1:8" ht="33.75">
      <c r="A108" s="27">
        <v>2117</v>
      </c>
      <c r="B108" s="25" t="s">
        <v>226</v>
      </c>
      <c r="C108" s="28">
        <v>365898.71</v>
      </c>
      <c r="D108" s="28">
        <v>0</v>
      </c>
      <c r="E108" s="28">
        <v>365898.71</v>
      </c>
      <c r="F108" s="28">
        <v>0</v>
      </c>
      <c r="G108" s="28">
        <v>0</v>
      </c>
      <c r="H108" s="165" t="s">
        <v>1680</v>
      </c>
    </row>
    <row r="109" spans="1:8">
      <c r="A109" s="27">
        <v>2118</v>
      </c>
      <c r="B109" s="25" t="s">
        <v>227</v>
      </c>
      <c r="C109" s="28">
        <v>0</v>
      </c>
      <c r="D109" s="28">
        <v>0</v>
      </c>
      <c r="E109" s="28">
        <v>0</v>
      </c>
      <c r="F109" s="28">
        <v>0</v>
      </c>
      <c r="G109" s="28">
        <v>0</v>
      </c>
    </row>
    <row r="110" spans="1:8" ht="45">
      <c r="A110" s="27">
        <v>2119</v>
      </c>
      <c r="B110" s="25" t="s">
        <v>228</v>
      </c>
      <c r="C110" s="28">
        <v>1763628.68</v>
      </c>
      <c r="D110" s="28">
        <v>1714574.64</v>
      </c>
      <c r="E110" s="28">
        <f>+C110-D110</f>
        <v>49054.040000000037</v>
      </c>
      <c r="F110" s="28">
        <v>0</v>
      </c>
      <c r="G110" s="28">
        <v>0</v>
      </c>
      <c r="H110" s="165" t="s">
        <v>1681</v>
      </c>
    </row>
    <row r="111" spans="1:8">
      <c r="A111" s="27">
        <v>2120</v>
      </c>
      <c r="B111" s="25" t="s">
        <v>229</v>
      </c>
      <c r="C111" s="28">
        <v>0</v>
      </c>
      <c r="D111" s="28">
        <v>0</v>
      </c>
      <c r="E111" s="28">
        <v>0</v>
      </c>
      <c r="F111" s="28">
        <v>0</v>
      </c>
      <c r="G111" s="28">
        <v>0</v>
      </c>
    </row>
    <row r="112" spans="1:8">
      <c r="A112" s="27">
        <v>2121</v>
      </c>
      <c r="B112" s="25" t="s">
        <v>230</v>
      </c>
      <c r="C112" s="28">
        <v>0</v>
      </c>
      <c r="D112" s="28">
        <v>0</v>
      </c>
      <c r="E112" s="28">
        <v>0</v>
      </c>
      <c r="F112" s="28">
        <v>0</v>
      </c>
      <c r="G112" s="28">
        <v>0</v>
      </c>
    </row>
    <row r="113" spans="1:8">
      <c r="A113" s="27">
        <v>2122</v>
      </c>
      <c r="B113" s="25" t="s">
        <v>231</v>
      </c>
      <c r="C113" s="28">
        <v>0</v>
      </c>
      <c r="D113" s="28">
        <v>0</v>
      </c>
      <c r="E113" s="28">
        <v>0</v>
      </c>
      <c r="F113" s="28">
        <v>0</v>
      </c>
      <c r="G113" s="28">
        <v>0</v>
      </c>
    </row>
    <row r="114" spans="1:8">
      <c r="A114" s="27">
        <v>2129</v>
      </c>
      <c r="B114" s="25" t="s">
        <v>232</v>
      </c>
      <c r="C114" s="28">
        <v>0</v>
      </c>
      <c r="D114" s="28">
        <v>0</v>
      </c>
      <c r="E114" s="28">
        <v>0</v>
      </c>
      <c r="F114" s="28">
        <v>0</v>
      </c>
      <c r="G114" s="28">
        <v>0</v>
      </c>
    </row>
    <row r="116" spans="1:8">
      <c r="A116" s="24" t="s">
        <v>233</v>
      </c>
      <c r="B116" s="24"/>
      <c r="C116" s="24"/>
      <c r="D116" s="24"/>
      <c r="E116" s="24"/>
      <c r="F116" s="24"/>
      <c r="G116" s="24"/>
      <c r="H116" s="24"/>
    </row>
    <row r="117" spans="1:8">
      <c r="A117" s="26" t="s">
        <v>110</v>
      </c>
      <c r="B117" s="26" t="s">
        <v>111</v>
      </c>
      <c r="C117" s="26" t="s">
        <v>112</v>
      </c>
      <c r="D117" s="26" t="s">
        <v>234</v>
      </c>
      <c r="E117" s="26" t="s">
        <v>128</v>
      </c>
      <c r="F117" s="26"/>
      <c r="G117" s="26"/>
      <c r="H117" s="26"/>
    </row>
    <row r="118" spans="1:8">
      <c r="A118" s="27">
        <v>2160</v>
      </c>
      <c r="B118" s="25" t="s">
        <v>235</v>
      </c>
      <c r="C118" s="28">
        <f>SUM(C119:C124)</f>
        <v>1707642.92</v>
      </c>
      <c r="D118" s="25" t="s">
        <v>1464</v>
      </c>
      <c r="E118" s="25" t="s">
        <v>1682</v>
      </c>
    </row>
    <row r="119" spans="1:8">
      <c r="A119" s="27">
        <v>2161</v>
      </c>
      <c r="B119" s="25" t="s">
        <v>236</v>
      </c>
      <c r="C119" s="28">
        <v>0</v>
      </c>
    </row>
    <row r="120" spans="1:8">
      <c r="A120" s="27">
        <v>2162</v>
      </c>
      <c r="B120" s="25" t="s">
        <v>237</v>
      </c>
      <c r="C120" s="28">
        <v>1707642.92</v>
      </c>
      <c r="D120" s="25" t="s">
        <v>1464</v>
      </c>
      <c r="E120" s="25" t="s">
        <v>1682</v>
      </c>
    </row>
    <row r="121" spans="1:8">
      <c r="A121" s="27">
        <v>2163</v>
      </c>
      <c r="B121" s="25" t="s">
        <v>238</v>
      </c>
      <c r="C121" s="28">
        <v>0</v>
      </c>
    </row>
    <row r="122" spans="1:8">
      <c r="A122" s="27">
        <v>2164</v>
      </c>
      <c r="B122" s="25" t="s">
        <v>239</v>
      </c>
      <c r="C122" s="28">
        <v>0</v>
      </c>
    </row>
    <row r="123" spans="1:8">
      <c r="A123" s="27">
        <v>2165</v>
      </c>
      <c r="B123" s="25" t="s">
        <v>240</v>
      </c>
      <c r="C123" s="28">
        <v>0</v>
      </c>
    </row>
    <row r="124" spans="1:8">
      <c r="A124" s="27">
        <v>2166</v>
      </c>
      <c r="B124" s="25" t="s">
        <v>241</v>
      </c>
      <c r="C124" s="28">
        <v>0</v>
      </c>
    </row>
    <row r="125" spans="1:8">
      <c r="A125" s="27">
        <v>2250</v>
      </c>
      <c r="B125" s="25" t="s">
        <v>242</v>
      </c>
      <c r="C125" s="28">
        <f>SUM(C126:C131)</f>
        <v>58385619.789999999</v>
      </c>
    </row>
    <row r="126" spans="1:8">
      <c r="A126" s="27">
        <v>2251</v>
      </c>
      <c r="B126" s="25" t="s">
        <v>243</v>
      </c>
      <c r="C126" s="28">
        <v>0</v>
      </c>
    </row>
    <row r="127" spans="1:8">
      <c r="A127" s="27">
        <v>2252</v>
      </c>
      <c r="B127" s="25" t="s">
        <v>244</v>
      </c>
      <c r="C127" s="28">
        <v>67433.899999999994</v>
      </c>
      <c r="D127" s="25" t="s">
        <v>1464</v>
      </c>
      <c r="E127" s="25" t="s">
        <v>1683</v>
      </c>
    </row>
    <row r="128" spans="1:8">
      <c r="A128" s="27">
        <v>2253</v>
      </c>
      <c r="B128" s="25" t="s">
        <v>245</v>
      </c>
      <c r="C128" s="28">
        <v>55157758.619999997</v>
      </c>
      <c r="D128" s="25" t="s">
        <v>1464</v>
      </c>
      <c r="E128" s="25" t="s">
        <v>1684</v>
      </c>
    </row>
    <row r="129" spans="1:8">
      <c r="A129" s="27">
        <v>2254</v>
      </c>
      <c r="B129" s="25" t="s">
        <v>246</v>
      </c>
      <c r="C129" s="28">
        <v>0</v>
      </c>
    </row>
    <row r="130" spans="1:8">
      <c r="A130" s="27">
        <v>2255</v>
      </c>
      <c r="B130" s="25" t="s">
        <v>247</v>
      </c>
      <c r="C130" s="28">
        <v>3160427.27</v>
      </c>
      <c r="D130" s="25" t="s">
        <v>1464</v>
      </c>
      <c r="E130" s="25" t="s">
        <v>1685</v>
      </c>
    </row>
    <row r="131" spans="1:8">
      <c r="A131" s="27">
        <v>2256</v>
      </c>
      <c r="B131" s="25" t="s">
        <v>248</v>
      </c>
      <c r="C131" s="28">
        <v>0</v>
      </c>
    </row>
    <row r="133" spans="1:8">
      <c r="A133" s="24" t="s">
        <v>249</v>
      </c>
      <c r="B133" s="24"/>
      <c r="C133" s="24"/>
      <c r="D133" s="24"/>
      <c r="E133" s="24"/>
      <c r="F133" s="24"/>
      <c r="G133" s="24"/>
      <c r="H133" s="24"/>
    </row>
    <row r="134" spans="1:8">
      <c r="A134" s="29" t="s">
        <v>110</v>
      </c>
      <c r="B134" s="29" t="s">
        <v>111</v>
      </c>
      <c r="C134" s="29" t="s">
        <v>112</v>
      </c>
      <c r="D134" s="29" t="s">
        <v>234</v>
      </c>
      <c r="E134" s="29" t="s">
        <v>128</v>
      </c>
      <c r="F134" s="29"/>
      <c r="G134" s="29"/>
      <c r="H134" s="29"/>
    </row>
    <row r="135" spans="1:8">
      <c r="A135" s="27">
        <v>2159</v>
      </c>
      <c r="B135" s="25" t="s">
        <v>250</v>
      </c>
      <c r="C135" s="28">
        <v>0</v>
      </c>
    </row>
    <row r="136" spans="1:8">
      <c r="A136" s="27">
        <v>2199</v>
      </c>
      <c r="B136" s="25" t="s">
        <v>251</v>
      </c>
      <c r="C136" s="28">
        <v>0</v>
      </c>
    </row>
    <row r="137" spans="1:8" ht="23.25" customHeight="1">
      <c r="A137" s="27">
        <v>2240</v>
      </c>
      <c r="B137" s="25" t="s">
        <v>252</v>
      </c>
      <c r="C137" s="28">
        <f>SUM(C138:C140)</f>
        <v>77706657.579999998</v>
      </c>
      <c r="D137" s="25" t="s">
        <v>1464</v>
      </c>
      <c r="E137" s="802" t="s">
        <v>1686</v>
      </c>
      <c r="F137" s="803"/>
      <c r="G137" s="803"/>
      <c r="H137" s="803"/>
    </row>
    <row r="138" spans="1:8">
      <c r="A138" s="27">
        <v>2241</v>
      </c>
      <c r="B138" s="25" t="s">
        <v>253</v>
      </c>
      <c r="C138" s="28">
        <v>0</v>
      </c>
    </row>
    <row r="139" spans="1:8">
      <c r="A139" s="27">
        <v>2242</v>
      </c>
      <c r="B139" s="25" t="s">
        <v>254</v>
      </c>
      <c r="C139" s="28">
        <v>0</v>
      </c>
    </row>
    <row r="140" spans="1:8" ht="26.25" customHeight="1">
      <c r="A140" s="27">
        <v>2249</v>
      </c>
      <c r="B140" s="25" t="s">
        <v>255</v>
      </c>
      <c r="C140" s="28">
        <v>77706657.579999998</v>
      </c>
      <c r="D140" s="25" t="s">
        <v>1464</v>
      </c>
      <c r="E140" s="802" t="s">
        <v>1686</v>
      </c>
      <c r="F140" s="803"/>
      <c r="G140" s="803"/>
      <c r="H140" s="803"/>
    </row>
  </sheetData>
  <sheetProtection formatCells="0" formatColumns="0" formatRows="0" insertColumns="0" insertRows="0" insertHyperlinks="0" deleteColumns="0" deleteRows="0" sort="0" autoFilter="0" pivotTables="0"/>
  <mergeCells count="5">
    <mergeCell ref="A1:F1"/>
    <mergeCell ref="A2:F2"/>
    <mergeCell ref="A3:F3"/>
    <mergeCell ref="E137:H137"/>
    <mergeCell ref="E140:H140"/>
  </mergeCells>
  <printOptions horizontalCentered="1"/>
  <pageMargins left="0.39370078740157483" right="0.39370078740157483" top="0.39370078740157483" bottom="0.39370078740157483" header="0.31496062992125984" footer="0.31496062992125984"/>
  <pageSetup scale="8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7"/>
  <sheetViews>
    <sheetView zoomScale="150" zoomScaleNormal="150" workbookViewId="0">
      <selection activeCell="K25" sqref="K25"/>
    </sheetView>
  </sheetViews>
  <sheetFormatPr baseColWidth="10" defaultColWidth="9.140625" defaultRowHeight="11.25"/>
  <cols>
    <col min="1" max="1" width="10" style="25" customWidth="1"/>
    <col min="2" max="2" width="49.140625" style="25" customWidth="1"/>
    <col min="3" max="3" width="10.85546875" style="25" bestFit="1" customWidth="1"/>
    <col min="4" max="4" width="21.85546875" style="25" customWidth="1"/>
    <col min="5" max="5" width="29.85546875" style="25" customWidth="1"/>
    <col min="6" max="16384" width="9.140625" style="25"/>
  </cols>
  <sheetData>
    <row r="1" spans="1:5" s="30" customFormat="1" ht="18.95" customHeight="1">
      <c r="A1" s="747" t="str">
        <f>'ESF-FIDOC'!A1</f>
        <v>Fideicomiso de Obras por Cooperación</v>
      </c>
      <c r="B1" s="747"/>
      <c r="C1" s="747"/>
      <c r="D1" s="6" t="s">
        <v>42</v>
      </c>
      <c r="E1" s="21">
        <v>2018</v>
      </c>
    </row>
    <row r="2" spans="1:5" s="22" customFormat="1" ht="18.95" customHeight="1">
      <c r="A2" s="747" t="s">
        <v>256</v>
      </c>
      <c r="B2" s="747"/>
      <c r="C2" s="747"/>
      <c r="D2" s="6" t="s">
        <v>44</v>
      </c>
      <c r="E2" s="21" t="s">
        <v>45</v>
      </c>
    </row>
    <row r="3" spans="1:5" s="22" customFormat="1" ht="18.95" customHeight="1">
      <c r="A3" s="747" t="str">
        <f>'ESF-FIDOC'!A3</f>
        <v>Correspondiente del 01 de enero al 31 de diciembre 2018</v>
      </c>
      <c r="B3" s="747"/>
      <c r="C3" s="747"/>
      <c r="D3" s="6" t="s">
        <v>47</v>
      </c>
      <c r="E3" s="21">
        <v>4</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27">
        <v>4100</v>
      </c>
      <c r="B8" s="25" t="s">
        <v>259</v>
      </c>
      <c r="C8" s="28">
        <f>+C24</f>
        <v>11321056.75</v>
      </c>
    </row>
    <row r="9" spans="1:5">
      <c r="A9" s="27">
        <v>4110</v>
      </c>
      <c r="B9" s="25" t="s">
        <v>260</v>
      </c>
      <c r="C9" s="28">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row>
    <row r="14" spans="1:5">
      <c r="A14" s="27">
        <v>4115</v>
      </c>
      <c r="B14" s="25" t="s">
        <v>265</v>
      </c>
      <c r="C14" s="28">
        <v>0</v>
      </c>
    </row>
    <row r="15" spans="1:5">
      <c r="A15" s="27">
        <v>4116</v>
      </c>
      <c r="B15" s="25" t="s">
        <v>266</v>
      </c>
      <c r="C15" s="28">
        <v>0</v>
      </c>
    </row>
    <row r="16" spans="1:5">
      <c r="A16" s="27">
        <v>4117</v>
      </c>
      <c r="B16" s="25" t="s">
        <v>267</v>
      </c>
      <c r="C16" s="28">
        <v>0</v>
      </c>
    </row>
    <row r="17" spans="1:5">
      <c r="A17" s="27">
        <v>4119</v>
      </c>
      <c r="B17" s="25" t="s">
        <v>268</v>
      </c>
      <c r="C17" s="28">
        <v>0</v>
      </c>
    </row>
    <row r="18" spans="1:5">
      <c r="A18" s="27">
        <v>4120</v>
      </c>
      <c r="B18" s="25" t="s">
        <v>269</v>
      </c>
      <c r="C18" s="28">
        <v>0</v>
      </c>
    </row>
    <row r="19" spans="1:5">
      <c r="A19" s="27">
        <v>4121</v>
      </c>
      <c r="B19" s="25" t="s">
        <v>270</v>
      </c>
      <c r="C19" s="28">
        <v>0</v>
      </c>
    </row>
    <row r="20" spans="1:5">
      <c r="A20" s="27">
        <v>4122</v>
      </c>
      <c r="B20" s="25" t="s">
        <v>271</v>
      </c>
      <c r="C20" s="28">
        <v>0</v>
      </c>
    </row>
    <row r="21" spans="1:5">
      <c r="A21" s="27">
        <v>4123</v>
      </c>
      <c r="B21" s="25" t="s">
        <v>272</v>
      </c>
      <c r="C21" s="28">
        <v>0</v>
      </c>
    </row>
    <row r="22" spans="1:5">
      <c r="A22" s="27">
        <v>4124</v>
      </c>
      <c r="B22" s="25" t="s">
        <v>273</v>
      </c>
      <c r="C22" s="28">
        <v>0</v>
      </c>
    </row>
    <row r="23" spans="1:5">
      <c r="A23" s="27">
        <v>4129</v>
      </c>
      <c r="B23" s="25" t="s">
        <v>274</v>
      </c>
      <c r="C23" s="28">
        <v>0</v>
      </c>
    </row>
    <row r="24" spans="1:5">
      <c r="A24" s="27">
        <v>4130</v>
      </c>
      <c r="B24" s="25" t="s">
        <v>275</v>
      </c>
      <c r="C24" s="28">
        <f>+C25</f>
        <v>11321056.75</v>
      </c>
    </row>
    <row r="25" spans="1:5" ht="32.25" customHeight="1">
      <c r="A25" s="27">
        <v>4131</v>
      </c>
      <c r="B25" s="25" t="s">
        <v>276</v>
      </c>
      <c r="C25" s="28">
        <v>11321056.75</v>
      </c>
      <c r="D25" s="804" t="s">
        <v>1687</v>
      </c>
      <c r="E25" s="804"/>
    </row>
    <row r="26" spans="1:5">
      <c r="A26" s="27">
        <v>4140</v>
      </c>
      <c r="B26" s="25" t="s">
        <v>277</v>
      </c>
      <c r="C26" s="28">
        <v>0</v>
      </c>
    </row>
    <row r="27" spans="1:5">
      <c r="A27" s="27">
        <v>4141</v>
      </c>
      <c r="B27" s="25" t="s">
        <v>278</v>
      </c>
      <c r="C27" s="28">
        <v>0</v>
      </c>
    </row>
    <row r="28" spans="1:5">
      <c r="A28" s="27">
        <v>4142</v>
      </c>
      <c r="B28" s="25" t="s">
        <v>279</v>
      </c>
      <c r="C28" s="28">
        <v>0</v>
      </c>
    </row>
    <row r="29" spans="1:5">
      <c r="A29" s="27">
        <v>4143</v>
      </c>
      <c r="B29" s="25" t="s">
        <v>280</v>
      </c>
      <c r="C29" s="28">
        <v>0</v>
      </c>
    </row>
    <row r="30" spans="1:5">
      <c r="A30" s="27">
        <v>4144</v>
      </c>
      <c r="B30" s="25" t="s">
        <v>282</v>
      </c>
      <c r="C30" s="28">
        <v>0</v>
      </c>
    </row>
    <row r="31" spans="1:5">
      <c r="A31" s="27">
        <v>4149</v>
      </c>
      <c r="B31" s="25" t="s">
        <v>283</v>
      </c>
      <c r="C31" s="28">
        <v>0</v>
      </c>
    </row>
    <row r="32" spans="1:5">
      <c r="A32" s="27">
        <v>4150</v>
      </c>
      <c r="B32" s="25" t="s">
        <v>284</v>
      </c>
      <c r="C32" s="28">
        <v>0</v>
      </c>
    </row>
    <row r="33" spans="1:3">
      <c r="A33" s="27">
        <v>4151</v>
      </c>
      <c r="B33" s="25" t="s">
        <v>285</v>
      </c>
      <c r="C33" s="28">
        <v>0</v>
      </c>
    </row>
    <row r="34" spans="1:3">
      <c r="A34" s="27">
        <v>4152</v>
      </c>
      <c r="B34" s="25" t="s">
        <v>286</v>
      </c>
      <c r="C34" s="28">
        <v>0</v>
      </c>
    </row>
    <row r="35" spans="1:3">
      <c r="A35" s="27">
        <v>4153</v>
      </c>
      <c r="B35" s="25" t="s">
        <v>287</v>
      </c>
      <c r="C35" s="28">
        <v>0</v>
      </c>
    </row>
    <row r="36" spans="1:3">
      <c r="A36" s="27">
        <v>4159</v>
      </c>
      <c r="B36" s="25" t="s">
        <v>288</v>
      </c>
      <c r="C36" s="28">
        <v>0</v>
      </c>
    </row>
    <row r="37" spans="1:3">
      <c r="A37" s="27">
        <v>4160</v>
      </c>
      <c r="B37" s="25" t="s">
        <v>290</v>
      </c>
      <c r="C37" s="28">
        <v>0</v>
      </c>
    </row>
    <row r="38" spans="1:3">
      <c r="A38" s="27">
        <v>4161</v>
      </c>
      <c r="B38" s="25" t="s">
        <v>291</v>
      </c>
      <c r="C38" s="28">
        <v>0</v>
      </c>
    </row>
    <row r="39" spans="1:3">
      <c r="A39" s="27">
        <v>4162</v>
      </c>
      <c r="B39" s="25" t="s">
        <v>292</v>
      </c>
      <c r="C39" s="28">
        <v>0</v>
      </c>
    </row>
    <row r="40" spans="1:3">
      <c r="A40" s="27">
        <v>4163</v>
      </c>
      <c r="B40" s="25" t="s">
        <v>293</v>
      </c>
      <c r="C40" s="28">
        <v>0</v>
      </c>
    </row>
    <row r="41" spans="1:3">
      <c r="A41" s="27">
        <v>4164</v>
      </c>
      <c r="B41" s="25" t="s">
        <v>294</v>
      </c>
      <c r="C41" s="28">
        <v>0</v>
      </c>
    </row>
    <row r="42" spans="1:3">
      <c r="A42" s="27">
        <v>4165</v>
      </c>
      <c r="B42" s="25" t="s">
        <v>295</v>
      </c>
      <c r="C42" s="28">
        <v>0</v>
      </c>
    </row>
    <row r="43" spans="1:3">
      <c r="A43" s="27">
        <v>4166</v>
      </c>
      <c r="B43" s="25" t="s">
        <v>296</v>
      </c>
      <c r="C43" s="28">
        <v>0</v>
      </c>
    </row>
    <row r="44" spans="1:3">
      <c r="A44" s="27">
        <v>4167</v>
      </c>
      <c r="B44" s="25" t="s">
        <v>297</v>
      </c>
      <c r="C44" s="28">
        <v>0</v>
      </c>
    </row>
    <row r="45" spans="1:3">
      <c r="A45" s="27">
        <v>4168</v>
      </c>
      <c r="B45" s="25" t="s">
        <v>298</v>
      </c>
      <c r="C45" s="28">
        <v>0</v>
      </c>
    </row>
    <row r="46" spans="1:3">
      <c r="A46" s="27">
        <v>4169</v>
      </c>
      <c r="B46" s="25" t="s">
        <v>299</v>
      </c>
      <c r="C46" s="28">
        <v>0</v>
      </c>
    </row>
    <row r="47" spans="1:3">
      <c r="A47" s="27">
        <v>4170</v>
      </c>
      <c r="B47" s="25" t="s">
        <v>301</v>
      </c>
      <c r="C47" s="28">
        <v>0</v>
      </c>
    </row>
    <row r="48" spans="1:3">
      <c r="A48" s="27">
        <v>4171</v>
      </c>
      <c r="B48" s="25" t="s">
        <v>302</v>
      </c>
      <c r="C48" s="28">
        <v>0</v>
      </c>
    </row>
    <row r="49" spans="1:5">
      <c r="A49" s="27">
        <v>4172</v>
      </c>
      <c r="B49" s="25" t="s">
        <v>303</v>
      </c>
      <c r="C49" s="28">
        <v>0</v>
      </c>
    </row>
    <row r="50" spans="1:5">
      <c r="A50" s="27">
        <v>4173</v>
      </c>
      <c r="B50" s="25" t="s">
        <v>304</v>
      </c>
      <c r="C50" s="28">
        <v>0</v>
      </c>
    </row>
    <row r="51" spans="1:5">
      <c r="A51" s="27">
        <v>4174</v>
      </c>
      <c r="B51" s="25" t="s">
        <v>305</v>
      </c>
      <c r="C51" s="28">
        <v>0</v>
      </c>
    </row>
    <row r="52" spans="1:5">
      <c r="A52" s="27">
        <v>4190</v>
      </c>
      <c r="B52" s="25" t="s">
        <v>306</v>
      </c>
      <c r="C52" s="28">
        <v>0</v>
      </c>
    </row>
    <row r="53" spans="1:5">
      <c r="A53" s="27">
        <v>4191</v>
      </c>
      <c r="B53" s="25" t="s">
        <v>307</v>
      </c>
      <c r="C53" s="28">
        <v>0</v>
      </c>
    </row>
    <row r="54" spans="1:5">
      <c r="A54" s="27">
        <v>4192</v>
      </c>
      <c r="B54" s="25" t="s">
        <v>308</v>
      </c>
      <c r="C54" s="28">
        <v>0</v>
      </c>
    </row>
    <row r="55" spans="1:5">
      <c r="A55" s="27">
        <v>4200</v>
      </c>
      <c r="B55" s="25" t="s">
        <v>309</v>
      </c>
      <c r="C55" s="28">
        <f>+C60</f>
        <v>2397792</v>
      </c>
    </row>
    <row r="56" spans="1:5">
      <c r="A56" s="27">
        <v>4210</v>
      </c>
      <c r="B56" s="25" t="s">
        <v>310</v>
      </c>
      <c r="C56" s="28">
        <v>0</v>
      </c>
    </row>
    <row r="57" spans="1:5">
      <c r="A57" s="27">
        <v>4211</v>
      </c>
      <c r="B57" s="25" t="s">
        <v>311</v>
      </c>
      <c r="C57" s="28">
        <v>0</v>
      </c>
    </row>
    <row r="58" spans="1:5">
      <c r="A58" s="27">
        <v>4212</v>
      </c>
      <c r="B58" s="25" t="s">
        <v>312</v>
      </c>
      <c r="C58" s="28">
        <v>0</v>
      </c>
    </row>
    <row r="59" spans="1:5">
      <c r="A59" s="27">
        <v>4213</v>
      </c>
      <c r="B59" s="25" t="s">
        <v>313</v>
      </c>
      <c r="C59" s="28">
        <v>0</v>
      </c>
    </row>
    <row r="60" spans="1:5">
      <c r="A60" s="27">
        <v>4220</v>
      </c>
      <c r="B60" s="25" t="s">
        <v>315</v>
      </c>
      <c r="C60" s="28">
        <f>+C63</f>
        <v>2397792</v>
      </c>
    </row>
    <row r="61" spans="1:5">
      <c r="A61" s="27">
        <v>4221</v>
      </c>
      <c r="B61" s="25" t="s">
        <v>316</v>
      </c>
      <c r="C61" s="28">
        <v>0</v>
      </c>
    </row>
    <row r="62" spans="1:5">
      <c r="A62" s="27">
        <v>4222</v>
      </c>
      <c r="B62" s="25" t="s">
        <v>317</v>
      </c>
      <c r="C62" s="28">
        <v>0</v>
      </c>
    </row>
    <row r="63" spans="1:5">
      <c r="A63" s="27">
        <v>4223</v>
      </c>
      <c r="B63" s="25" t="s">
        <v>318</v>
      </c>
      <c r="C63" s="28">
        <v>2397792</v>
      </c>
      <c r="D63" s="804" t="s">
        <v>1688</v>
      </c>
      <c r="E63" s="804"/>
    </row>
    <row r="64" spans="1:5">
      <c r="A64" s="27">
        <v>4224</v>
      </c>
      <c r="B64" s="25" t="s">
        <v>320</v>
      </c>
      <c r="C64" s="28">
        <v>0</v>
      </c>
    </row>
    <row r="65" spans="1:5">
      <c r="A65" s="27">
        <v>4225</v>
      </c>
      <c r="B65" s="25" t="s">
        <v>321</v>
      </c>
      <c r="C65" s="28">
        <v>0</v>
      </c>
    </row>
    <row r="66" spans="1:5">
      <c r="A66" s="27">
        <v>4226</v>
      </c>
      <c r="B66" s="25" t="s">
        <v>322</v>
      </c>
      <c r="C66" s="28">
        <v>0</v>
      </c>
    </row>
    <row r="68" spans="1:5">
      <c r="A68" s="24" t="s">
        <v>323</v>
      </c>
      <c r="B68" s="24"/>
      <c r="C68" s="24"/>
      <c r="D68" s="24"/>
      <c r="E68" s="24"/>
    </row>
    <row r="69" spans="1:5">
      <c r="A69" s="26" t="s">
        <v>110</v>
      </c>
      <c r="B69" s="26" t="s">
        <v>111</v>
      </c>
      <c r="C69" s="26" t="s">
        <v>112</v>
      </c>
      <c r="D69" s="26" t="s">
        <v>234</v>
      </c>
      <c r="E69" s="26" t="s">
        <v>128</v>
      </c>
    </row>
    <row r="70" spans="1:5">
      <c r="A70" s="27">
        <v>4300</v>
      </c>
      <c r="B70" s="25" t="s">
        <v>324</v>
      </c>
      <c r="C70" s="28">
        <f>+C71</f>
        <v>4632741.3099999996</v>
      </c>
    </row>
    <row r="71" spans="1:5">
      <c r="A71" s="27">
        <v>4310</v>
      </c>
      <c r="B71" s="25" t="s">
        <v>325</v>
      </c>
      <c r="C71" s="28">
        <f>+C73</f>
        <v>4632741.3099999996</v>
      </c>
    </row>
    <row r="72" spans="1:5">
      <c r="A72" s="27">
        <v>4311</v>
      </c>
      <c r="B72" s="25" t="s">
        <v>328</v>
      </c>
      <c r="C72" s="28">
        <v>0</v>
      </c>
    </row>
    <row r="73" spans="1:5">
      <c r="A73" s="27">
        <v>4319</v>
      </c>
      <c r="B73" s="25" t="s">
        <v>329</v>
      </c>
      <c r="C73" s="28">
        <v>4632741.3099999996</v>
      </c>
      <c r="D73" s="25" t="s">
        <v>1689</v>
      </c>
    </row>
    <row r="74" spans="1:5">
      <c r="A74" s="27">
        <v>4320</v>
      </c>
      <c r="B74" s="25" t="s">
        <v>330</v>
      </c>
      <c r="C74" s="28">
        <v>0</v>
      </c>
    </row>
    <row r="75" spans="1:5">
      <c r="A75" s="27">
        <v>4321</v>
      </c>
      <c r="B75" s="25" t="s">
        <v>331</v>
      </c>
      <c r="C75" s="28">
        <v>0</v>
      </c>
    </row>
    <row r="76" spans="1:5">
      <c r="A76" s="27">
        <v>4322</v>
      </c>
      <c r="B76" s="25" t="s">
        <v>332</v>
      </c>
      <c r="C76" s="28">
        <v>0</v>
      </c>
    </row>
    <row r="77" spans="1:5">
      <c r="A77" s="27">
        <v>4323</v>
      </c>
      <c r="B77" s="25" t="s">
        <v>333</v>
      </c>
      <c r="C77" s="28">
        <v>0</v>
      </c>
    </row>
    <row r="78" spans="1:5">
      <c r="A78" s="27">
        <v>4324</v>
      </c>
      <c r="B78" s="25" t="s">
        <v>334</v>
      </c>
      <c r="C78" s="28">
        <v>0</v>
      </c>
    </row>
    <row r="79" spans="1:5">
      <c r="A79" s="27">
        <v>4325</v>
      </c>
      <c r="B79" s="25" t="s">
        <v>335</v>
      </c>
      <c r="C79" s="28">
        <v>0</v>
      </c>
    </row>
    <row r="80" spans="1:5">
      <c r="A80" s="27">
        <v>4330</v>
      </c>
      <c r="B80" s="25" t="s">
        <v>336</v>
      </c>
      <c r="C80" s="28">
        <v>0</v>
      </c>
    </row>
    <row r="81" spans="1:5">
      <c r="A81" s="27">
        <v>4331</v>
      </c>
      <c r="B81" s="25" t="s">
        <v>336</v>
      </c>
      <c r="C81" s="28">
        <v>0</v>
      </c>
    </row>
    <row r="82" spans="1:5">
      <c r="A82" s="27">
        <v>4340</v>
      </c>
      <c r="B82" s="25" t="s">
        <v>337</v>
      </c>
      <c r="C82" s="28">
        <v>0</v>
      </c>
    </row>
    <row r="83" spans="1:5">
      <c r="A83" s="27">
        <v>4341</v>
      </c>
      <c r="B83" s="25" t="s">
        <v>338</v>
      </c>
      <c r="C83" s="28">
        <v>0</v>
      </c>
    </row>
    <row r="84" spans="1:5">
      <c r="A84" s="27">
        <v>4390</v>
      </c>
      <c r="B84" s="25" t="s">
        <v>339</v>
      </c>
      <c r="C84" s="28">
        <v>0</v>
      </c>
    </row>
    <row r="85" spans="1:5">
      <c r="A85" s="27">
        <v>4391</v>
      </c>
      <c r="B85" s="25" t="s">
        <v>340</v>
      </c>
      <c r="C85" s="28">
        <v>0</v>
      </c>
    </row>
    <row r="86" spans="1:5">
      <c r="A86" s="27">
        <v>4392</v>
      </c>
      <c r="B86" s="25" t="s">
        <v>341</v>
      </c>
      <c r="C86" s="28">
        <v>0</v>
      </c>
    </row>
    <row r="87" spans="1:5">
      <c r="A87" s="27">
        <v>4393</v>
      </c>
      <c r="B87" s="25" t="s">
        <v>342</v>
      </c>
      <c r="C87" s="28">
        <v>0</v>
      </c>
    </row>
    <row r="88" spans="1:5">
      <c r="A88" s="27">
        <v>4394</v>
      </c>
      <c r="B88" s="25" t="s">
        <v>343</v>
      </c>
      <c r="C88" s="28">
        <v>0</v>
      </c>
    </row>
    <row r="89" spans="1:5">
      <c r="A89" s="27">
        <v>4395</v>
      </c>
      <c r="B89" s="25" t="s">
        <v>344</v>
      </c>
      <c r="C89" s="28">
        <v>0</v>
      </c>
    </row>
    <row r="90" spans="1:5">
      <c r="A90" s="27">
        <v>4396</v>
      </c>
      <c r="B90" s="25" t="s">
        <v>345</v>
      </c>
      <c r="C90" s="28">
        <v>0</v>
      </c>
    </row>
    <row r="91" spans="1:5">
      <c r="A91" s="27">
        <v>4399</v>
      </c>
      <c r="B91" s="25" t="s">
        <v>339</v>
      </c>
      <c r="C91" s="28">
        <v>0</v>
      </c>
    </row>
    <row r="94" spans="1:5">
      <c r="A94" s="24" t="s">
        <v>346</v>
      </c>
      <c r="B94" s="24"/>
      <c r="C94" s="24"/>
      <c r="D94" s="24"/>
      <c r="E94" s="24"/>
    </row>
    <row r="95" spans="1:5">
      <c r="A95" s="26" t="s">
        <v>110</v>
      </c>
      <c r="B95" s="26" t="s">
        <v>111</v>
      </c>
      <c r="C95" s="26" t="s">
        <v>112</v>
      </c>
      <c r="D95" s="26" t="s">
        <v>347</v>
      </c>
      <c r="E95" s="26" t="s">
        <v>128</v>
      </c>
    </row>
    <row r="96" spans="1:5">
      <c r="A96" s="27">
        <v>5000</v>
      </c>
      <c r="B96" s="25" t="s">
        <v>348</v>
      </c>
      <c r="C96" s="28">
        <f>+C97+C125+C158+C168+C183+C215</f>
        <v>13707038.799999999</v>
      </c>
      <c r="D96" s="32">
        <f>C96/C96</f>
        <v>1</v>
      </c>
    </row>
    <row r="97" spans="1:4">
      <c r="A97" s="27">
        <v>5100</v>
      </c>
      <c r="B97" s="25" t="s">
        <v>349</v>
      </c>
      <c r="C97" s="28">
        <f>+C98+C105+C115</f>
        <v>1670954.53</v>
      </c>
      <c r="D97" s="32">
        <f>C97/$C$96</f>
        <v>0.12190485154240609</v>
      </c>
    </row>
    <row r="98" spans="1:4">
      <c r="A98" s="27">
        <v>5110</v>
      </c>
      <c r="B98" s="25" t="s">
        <v>350</v>
      </c>
      <c r="C98" s="28">
        <v>0</v>
      </c>
      <c r="D98" s="32">
        <f t="shared" ref="D98:D161" si="0">C98/$C$96</f>
        <v>0</v>
      </c>
    </row>
    <row r="99" spans="1:4">
      <c r="A99" s="27">
        <v>5111</v>
      </c>
      <c r="B99" s="25" t="s">
        <v>351</v>
      </c>
      <c r="C99" s="28">
        <v>0</v>
      </c>
      <c r="D99" s="32">
        <f t="shared" si="0"/>
        <v>0</v>
      </c>
    </row>
    <row r="100" spans="1:4">
      <c r="A100" s="27">
        <v>5112</v>
      </c>
      <c r="B100" s="25" t="s">
        <v>352</v>
      </c>
      <c r="C100" s="28">
        <v>0</v>
      </c>
      <c r="D100" s="32">
        <f t="shared" si="0"/>
        <v>0</v>
      </c>
    </row>
    <row r="101" spans="1:4">
      <c r="A101" s="27">
        <v>5113</v>
      </c>
      <c r="B101" s="25" t="s">
        <v>353</v>
      </c>
      <c r="C101" s="28">
        <v>0</v>
      </c>
      <c r="D101" s="32">
        <f t="shared" si="0"/>
        <v>0</v>
      </c>
    </row>
    <row r="102" spans="1:4">
      <c r="A102" s="27">
        <v>5114</v>
      </c>
      <c r="B102" s="25" t="s">
        <v>354</v>
      </c>
      <c r="C102" s="28">
        <v>0</v>
      </c>
      <c r="D102" s="32">
        <f t="shared" si="0"/>
        <v>0</v>
      </c>
    </row>
    <row r="103" spans="1:4">
      <c r="A103" s="27">
        <v>5115</v>
      </c>
      <c r="B103" s="25" t="s">
        <v>355</v>
      </c>
      <c r="C103" s="28">
        <v>0</v>
      </c>
      <c r="D103" s="32">
        <f t="shared" si="0"/>
        <v>0</v>
      </c>
    </row>
    <row r="104" spans="1:4">
      <c r="A104" s="27">
        <v>5116</v>
      </c>
      <c r="B104" s="25" t="s">
        <v>356</v>
      </c>
      <c r="C104" s="28">
        <v>0</v>
      </c>
      <c r="D104" s="32">
        <f t="shared" si="0"/>
        <v>0</v>
      </c>
    </row>
    <row r="105" spans="1:4">
      <c r="A105" s="27">
        <v>5120</v>
      </c>
      <c r="B105" s="25" t="s">
        <v>357</v>
      </c>
      <c r="C105" s="28">
        <f>SUM(C106:C114)</f>
        <v>662374.18000000005</v>
      </c>
      <c r="D105" s="32">
        <f t="shared" si="0"/>
        <v>4.8323652516399099E-2</v>
      </c>
    </row>
    <row r="106" spans="1:4">
      <c r="A106" s="27">
        <v>5121</v>
      </c>
      <c r="B106" s="25" t="s">
        <v>358</v>
      </c>
      <c r="C106" s="28">
        <v>145090.94</v>
      </c>
      <c r="D106" s="32">
        <f t="shared" si="0"/>
        <v>1.0585141117423555E-2</v>
      </c>
    </row>
    <row r="107" spans="1:4">
      <c r="A107" s="27">
        <v>5122</v>
      </c>
      <c r="B107" s="25" t="s">
        <v>359</v>
      </c>
      <c r="C107" s="28">
        <v>4591.42</v>
      </c>
      <c r="D107" s="32">
        <f t="shared" si="0"/>
        <v>3.3496804576054753E-4</v>
      </c>
    </row>
    <row r="108" spans="1:4">
      <c r="A108" s="27">
        <v>5123</v>
      </c>
      <c r="B108" s="25" t="s">
        <v>360</v>
      </c>
      <c r="C108" s="28"/>
      <c r="D108" s="32">
        <f t="shared" si="0"/>
        <v>0</v>
      </c>
    </row>
    <row r="109" spans="1:4">
      <c r="A109" s="27">
        <v>5124</v>
      </c>
      <c r="B109" s="25" t="s">
        <v>361</v>
      </c>
      <c r="C109" s="28">
        <v>1274.8800000000001</v>
      </c>
      <c r="D109" s="32">
        <f t="shared" si="0"/>
        <v>9.3009147971478729E-5</v>
      </c>
    </row>
    <row r="110" spans="1:4">
      <c r="A110" s="27">
        <v>5125</v>
      </c>
      <c r="B110" s="25" t="s">
        <v>362</v>
      </c>
      <c r="C110" s="28">
        <v>1570.5</v>
      </c>
      <c r="D110" s="32">
        <f t="shared" si="0"/>
        <v>1.1457616943493296E-4</v>
      </c>
    </row>
    <row r="111" spans="1:4">
      <c r="A111" s="27">
        <v>5126</v>
      </c>
      <c r="B111" s="25" t="s">
        <v>363</v>
      </c>
      <c r="C111" s="28">
        <v>397317.4</v>
      </c>
      <c r="D111" s="32">
        <f t="shared" si="0"/>
        <v>2.8986377422379517E-2</v>
      </c>
    </row>
    <row r="112" spans="1:4">
      <c r="A112" s="27">
        <v>5127</v>
      </c>
      <c r="B112" s="25" t="s">
        <v>364</v>
      </c>
      <c r="C112" s="28">
        <v>7995.75</v>
      </c>
      <c r="D112" s="32">
        <f t="shared" si="0"/>
        <v>5.833316821135722E-4</v>
      </c>
    </row>
    <row r="113" spans="1:4">
      <c r="A113" s="27">
        <v>5128</v>
      </c>
      <c r="B113" s="25" t="s">
        <v>365</v>
      </c>
      <c r="C113" s="28">
        <v>0</v>
      </c>
      <c r="D113" s="32">
        <f t="shared" si="0"/>
        <v>0</v>
      </c>
    </row>
    <row r="114" spans="1:4">
      <c r="A114" s="27">
        <v>5129</v>
      </c>
      <c r="B114" s="25" t="s">
        <v>366</v>
      </c>
      <c r="C114" s="28">
        <v>104533.29</v>
      </c>
      <c r="D114" s="32">
        <f t="shared" si="0"/>
        <v>7.626248931315493E-3</v>
      </c>
    </row>
    <row r="115" spans="1:4">
      <c r="A115" s="27">
        <v>5130</v>
      </c>
      <c r="B115" s="25" t="s">
        <v>367</v>
      </c>
      <c r="C115" s="28">
        <f>SUM(C116:C124)</f>
        <v>1008580.35</v>
      </c>
      <c r="D115" s="32">
        <f t="shared" si="0"/>
        <v>7.3581199026006988E-2</v>
      </c>
    </row>
    <row r="116" spans="1:4">
      <c r="A116" s="27">
        <v>5131</v>
      </c>
      <c r="B116" s="25" t="s">
        <v>368</v>
      </c>
      <c r="C116" s="28">
        <v>196674.69</v>
      </c>
      <c r="D116" s="32">
        <f t="shared" si="0"/>
        <v>1.4348444829673936E-2</v>
      </c>
    </row>
    <row r="117" spans="1:4">
      <c r="A117" s="27">
        <v>5132</v>
      </c>
      <c r="B117" s="25" t="s">
        <v>369</v>
      </c>
      <c r="C117" s="28">
        <v>0</v>
      </c>
      <c r="D117" s="32">
        <f t="shared" si="0"/>
        <v>0</v>
      </c>
    </row>
    <row r="118" spans="1:4">
      <c r="A118" s="27">
        <v>5133</v>
      </c>
      <c r="B118" s="25" t="s">
        <v>370</v>
      </c>
      <c r="C118" s="28">
        <v>263578.88</v>
      </c>
      <c r="D118" s="32">
        <f t="shared" si="0"/>
        <v>1.9229454577745855E-2</v>
      </c>
    </row>
    <row r="119" spans="1:4">
      <c r="A119" s="27">
        <v>5134</v>
      </c>
      <c r="B119" s="25" t="s">
        <v>371</v>
      </c>
      <c r="C119" s="28">
        <v>148714.84</v>
      </c>
      <c r="D119" s="32">
        <f t="shared" si="0"/>
        <v>1.0849523530932152E-2</v>
      </c>
    </row>
    <row r="120" spans="1:4">
      <c r="A120" s="27">
        <v>5135</v>
      </c>
      <c r="B120" s="25" t="s">
        <v>372</v>
      </c>
      <c r="C120" s="28">
        <v>151904.71</v>
      </c>
      <c r="D120" s="32">
        <f t="shared" si="0"/>
        <v>1.1082241191292171E-2</v>
      </c>
    </row>
    <row r="121" spans="1:4">
      <c r="A121" s="27">
        <v>5136</v>
      </c>
      <c r="B121" s="25" t="s">
        <v>373</v>
      </c>
      <c r="C121" s="28">
        <v>213996.74</v>
      </c>
      <c r="D121" s="32">
        <f t="shared" si="0"/>
        <v>1.561217875884323E-2</v>
      </c>
    </row>
    <row r="122" spans="1:4">
      <c r="A122" s="27">
        <v>5137</v>
      </c>
      <c r="B122" s="25" t="s">
        <v>374</v>
      </c>
      <c r="C122" s="28">
        <v>9209</v>
      </c>
      <c r="D122" s="32">
        <f t="shared" si="0"/>
        <v>6.7184460001674473E-4</v>
      </c>
    </row>
    <row r="123" spans="1:4">
      <c r="A123" s="27">
        <v>5138</v>
      </c>
      <c r="B123" s="25" t="s">
        <v>375</v>
      </c>
      <c r="C123" s="28">
        <v>19577.439999999999</v>
      </c>
      <c r="D123" s="32">
        <f t="shared" si="0"/>
        <v>1.4282763976709544E-3</v>
      </c>
    </row>
    <row r="124" spans="1:4">
      <c r="A124" s="27">
        <v>5139</v>
      </c>
      <c r="B124" s="25" t="s">
        <v>376</v>
      </c>
      <c r="C124" s="28">
        <v>4924.05</v>
      </c>
      <c r="D124" s="32">
        <f t="shared" si="0"/>
        <v>3.5923513983195267E-4</v>
      </c>
    </row>
    <row r="125" spans="1:4">
      <c r="A125" s="27">
        <v>5200</v>
      </c>
      <c r="B125" s="25" t="s">
        <v>377</v>
      </c>
      <c r="C125" s="28">
        <f>+C126+C129+C135</f>
        <v>11553526.83</v>
      </c>
      <c r="D125" s="32">
        <f t="shared" si="0"/>
        <v>0.84289006535824507</v>
      </c>
    </row>
    <row r="126" spans="1:4">
      <c r="A126" s="27">
        <v>5210</v>
      </c>
      <c r="B126" s="25" t="s">
        <v>378</v>
      </c>
      <c r="C126" s="28">
        <v>0</v>
      </c>
      <c r="D126" s="32">
        <f t="shared" si="0"/>
        <v>0</v>
      </c>
    </row>
    <row r="127" spans="1:4">
      <c r="A127" s="27">
        <v>5211</v>
      </c>
      <c r="B127" s="25" t="s">
        <v>379</v>
      </c>
      <c r="C127" s="28">
        <v>0</v>
      </c>
      <c r="D127" s="32">
        <f t="shared" si="0"/>
        <v>0</v>
      </c>
    </row>
    <row r="128" spans="1:4">
      <c r="A128" s="27">
        <v>5212</v>
      </c>
      <c r="B128" s="25" t="s">
        <v>380</v>
      </c>
      <c r="C128" s="28">
        <v>0</v>
      </c>
      <c r="D128" s="32">
        <f t="shared" si="0"/>
        <v>0</v>
      </c>
    </row>
    <row r="129" spans="1:5">
      <c r="A129" s="27">
        <v>5220</v>
      </c>
      <c r="B129" s="25" t="s">
        <v>381</v>
      </c>
      <c r="C129" s="28">
        <f>+C131</f>
        <v>11464586.66</v>
      </c>
      <c r="D129" s="32">
        <f t="shared" si="0"/>
        <v>0.83640141589151995</v>
      </c>
    </row>
    <row r="130" spans="1:5">
      <c r="A130" s="27">
        <v>5221</v>
      </c>
      <c r="B130" s="25" t="s">
        <v>382</v>
      </c>
      <c r="C130" s="28">
        <v>0</v>
      </c>
      <c r="D130" s="32">
        <f t="shared" si="0"/>
        <v>0</v>
      </c>
    </row>
    <row r="131" spans="1:5" ht="33.75">
      <c r="A131" s="27">
        <v>5222</v>
      </c>
      <c r="B131" s="25" t="s">
        <v>383</v>
      </c>
      <c r="C131" s="28">
        <v>11464586.66</v>
      </c>
      <c r="D131" s="32">
        <f t="shared" si="0"/>
        <v>0.83640141589151995</v>
      </c>
      <c r="E131" s="165" t="s">
        <v>1690</v>
      </c>
    </row>
    <row r="132" spans="1:5">
      <c r="A132" s="27">
        <v>5230</v>
      </c>
      <c r="B132" s="25" t="s">
        <v>318</v>
      </c>
      <c r="C132" s="28">
        <v>0</v>
      </c>
      <c r="D132" s="32">
        <f t="shared" si="0"/>
        <v>0</v>
      </c>
    </row>
    <row r="133" spans="1:5">
      <c r="A133" s="27">
        <v>5231</v>
      </c>
      <c r="B133" s="25" t="s">
        <v>384</v>
      </c>
      <c r="C133" s="28">
        <v>0</v>
      </c>
      <c r="D133" s="32">
        <f t="shared" si="0"/>
        <v>0</v>
      </c>
    </row>
    <row r="134" spans="1:5">
      <c r="A134" s="27">
        <v>5232</v>
      </c>
      <c r="B134" s="25" t="s">
        <v>385</v>
      </c>
      <c r="C134" s="28">
        <v>0</v>
      </c>
      <c r="D134" s="32">
        <f t="shared" si="0"/>
        <v>0</v>
      </c>
    </row>
    <row r="135" spans="1:5">
      <c r="A135" s="27">
        <v>5240</v>
      </c>
      <c r="B135" s="25" t="s">
        <v>320</v>
      </c>
      <c r="C135" s="28">
        <f>+C136</f>
        <v>88940.17</v>
      </c>
      <c r="D135" s="32">
        <f t="shared" si="0"/>
        <v>6.4886494667250822E-3</v>
      </c>
    </row>
    <row r="136" spans="1:5">
      <c r="A136" s="27">
        <v>5241</v>
      </c>
      <c r="B136" s="25" t="s">
        <v>386</v>
      </c>
      <c r="C136" s="28">
        <v>88940.17</v>
      </c>
      <c r="D136" s="32">
        <f t="shared" si="0"/>
        <v>6.4886494667250822E-3</v>
      </c>
    </row>
    <row r="137" spans="1:5">
      <c r="A137" s="27">
        <v>5242</v>
      </c>
      <c r="B137" s="25" t="s">
        <v>387</v>
      </c>
      <c r="C137" s="28">
        <v>0</v>
      </c>
      <c r="D137" s="32">
        <f t="shared" si="0"/>
        <v>0</v>
      </c>
    </row>
    <row r="138" spans="1:5">
      <c r="A138" s="27">
        <v>5243</v>
      </c>
      <c r="B138" s="25" t="s">
        <v>388</v>
      </c>
      <c r="C138" s="28">
        <v>0</v>
      </c>
      <c r="D138" s="32">
        <f t="shared" si="0"/>
        <v>0</v>
      </c>
    </row>
    <row r="139" spans="1:5">
      <c r="A139" s="27">
        <v>5244</v>
      </c>
      <c r="B139" s="25" t="s">
        <v>389</v>
      </c>
      <c r="C139" s="28">
        <v>0</v>
      </c>
      <c r="D139" s="32">
        <f t="shared" si="0"/>
        <v>0</v>
      </c>
    </row>
    <row r="140" spans="1:5">
      <c r="A140" s="27">
        <v>5250</v>
      </c>
      <c r="B140" s="25" t="s">
        <v>321</v>
      </c>
      <c r="C140" s="28">
        <v>0</v>
      </c>
      <c r="D140" s="32">
        <f t="shared" si="0"/>
        <v>0</v>
      </c>
    </row>
    <row r="141" spans="1:5">
      <c r="A141" s="27">
        <v>5251</v>
      </c>
      <c r="B141" s="25" t="s">
        <v>390</v>
      </c>
      <c r="C141" s="28">
        <v>0</v>
      </c>
      <c r="D141" s="32">
        <f t="shared" si="0"/>
        <v>0</v>
      </c>
    </row>
    <row r="142" spans="1:5">
      <c r="A142" s="27">
        <v>5252</v>
      </c>
      <c r="B142" s="25" t="s">
        <v>391</v>
      </c>
      <c r="C142" s="28">
        <v>0</v>
      </c>
      <c r="D142" s="32">
        <f t="shared" si="0"/>
        <v>0</v>
      </c>
    </row>
    <row r="143" spans="1:5">
      <c r="A143" s="27">
        <v>5259</v>
      </c>
      <c r="B143" s="25" t="s">
        <v>392</v>
      </c>
      <c r="C143" s="28">
        <v>0</v>
      </c>
      <c r="D143" s="32">
        <f t="shared" si="0"/>
        <v>0</v>
      </c>
    </row>
    <row r="144" spans="1:5">
      <c r="A144" s="27">
        <v>5260</v>
      </c>
      <c r="B144" s="25" t="s">
        <v>393</v>
      </c>
      <c r="C144" s="28">
        <v>0</v>
      </c>
      <c r="D144" s="32">
        <f t="shared" si="0"/>
        <v>0</v>
      </c>
    </row>
    <row r="145" spans="1:4">
      <c r="A145" s="27">
        <v>5261</v>
      </c>
      <c r="B145" s="25" t="s">
        <v>394</v>
      </c>
      <c r="C145" s="28">
        <v>0</v>
      </c>
      <c r="D145" s="32">
        <f t="shared" si="0"/>
        <v>0</v>
      </c>
    </row>
    <row r="146" spans="1:4">
      <c r="A146" s="27">
        <v>5262</v>
      </c>
      <c r="B146" s="25" t="s">
        <v>395</v>
      </c>
      <c r="C146" s="28">
        <v>0</v>
      </c>
      <c r="D146" s="32">
        <f t="shared" si="0"/>
        <v>0</v>
      </c>
    </row>
    <row r="147" spans="1:4">
      <c r="A147" s="27">
        <v>5270</v>
      </c>
      <c r="B147" s="25" t="s">
        <v>396</v>
      </c>
      <c r="C147" s="28">
        <v>0</v>
      </c>
      <c r="D147" s="32">
        <f t="shared" si="0"/>
        <v>0</v>
      </c>
    </row>
    <row r="148" spans="1:4">
      <c r="A148" s="27">
        <v>5271</v>
      </c>
      <c r="B148" s="25" t="s">
        <v>397</v>
      </c>
      <c r="C148" s="28">
        <v>0</v>
      </c>
      <c r="D148" s="32">
        <f t="shared" si="0"/>
        <v>0</v>
      </c>
    </row>
    <row r="149" spans="1:4">
      <c r="A149" s="27">
        <v>5280</v>
      </c>
      <c r="B149" s="25" t="s">
        <v>398</v>
      </c>
      <c r="C149" s="28">
        <v>0</v>
      </c>
      <c r="D149" s="32">
        <f t="shared" si="0"/>
        <v>0</v>
      </c>
    </row>
    <row r="150" spans="1:4">
      <c r="A150" s="27">
        <v>5281</v>
      </c>
      <c r="B150" s="25" t="s">
        <v>399</v>
      </c>
      <c r="C150" s="28">
        <v>0</v>
      </c>
      <c r="D150" s="32">
        <f t="shared" si="0"/>
        <v>0</v>
      </c>
    </row>
    <row r="151" spans="1:4">
      <c r="A151" s="27">
        <v>5282</v>
      </c>
      <c r="B151" s="25" t="s">
        <v>400</v>
      </c>
      <c r="C151" s="28">
        <v>0</v>
      </c>
      <c r="D151" s="32">
        <f t="shared" si="0"/>
        <v>0</v>
      </c>
    </row>
    <row r="152" spans="1:4">
      <c r="A152" s="27">
        <v>5283</v>
      </c>
      <c r="B152" s="25" t="s">
        <v>401</v>
      </c>
      <c r="C152" s="28">
        <v>0</v>
      </c>
      <c r="D152" s="32">
        <f t="shared" si="0"/>
        <v>0</v>
      </c>
    </row>
    <row r="153" spans="1:4">
      <c r="A153" s="27">
        <v>5284</v>
      </c>
      <c r="B153" s="25" t="s">
        <v>402</v>
      </c>
      <c r="C153" s="28">
        <v>0</v>
      </c>
      <c r="D153" s="32">
        <f t="shared" si="0"/>
        <v>0</v>
      </c>
    </row>
    <row r="154" spans="1:4">
      <c r="A154" s="27">
        <v>5285</v>
      </c>
      <c r="B154" s="25" t="s">
        <v>403</v>
      </c>
      <c r="C154" s="28">
        <v>0</v>
      </c>
      <c r="D154" s="32">
        <f t="shared" si="0"/>
        <v>0</v>
      </c>
    </row>
    <row r="155" spans="1:4">
      <c r="A155" s="27">
        <v>5290</v>
      </c>
      <c r="B155" s="25" t="s">
        <v>404</v>
      </c>
      <c r="C155" s="28">
        <v>0</v>
      </c>
      <c r="D155" s="32">
        <f t="shared" si="0"/>
        <v>0</v>
      </c>
    </row>
    <row r="156" spans="1:4">
      <c r="A156" s="27">
        <v>5291</v>
      </c>
      <c r="B156" s="25" t="s">
        <v>405</v>
      </c>
      <c r="C156" s="28">
        <v>0</v>
      </c>
      <c r="D156" s="32">
        <f t="shared" si="0"/>
        <v>0</v>
      </c>
    </row>
    <row r="157" spans="1:4">
      <c r="A157" s="27">
        <v>5292</v>
      </c>
      <c r="B157" s="25" t="s">
        <v>406</v>
      </c>
      <c r="C157" s="28">
        <v>0</v>
      </c>
      <c r="D157" s="32">
        <f t="shared" si="0"/>
        <v>0</v>
      </c>
    </row>
    <row r="158" spans="1:4">
      <c r="A158" s="27">
        <v>5300</v>
      </c>
      <c r="B158" s="25" t="s">
        <v>407</v>
      </c>
      <c r="C158" s="28">
        <v>0</v>
      </c>
      <c r="D158" s="32">
        <f t="shared" si="0"/>
        <v>0</v>
      </c>
    </row>
    <row r="159" spans="1:4">
      <c r="A159" s="27">
        <v>5310</v>
      </c>
      <c r="B159" s="25" t="s">
        <v>311</v>
      </c>
      <c r="C159" s="28">
        <v>0</v>
      </c>
      <c r="D159" s="32">
        <f t="shared" si="0"/>
        <v>0</v>
      </c>
    </row>
    <row r="160" spans="1:4">
      <c r="A160" s="27">
        <v>5311</v>
      </c>
      <c r="B160" s="25" t="s">
        <v>408</v>
      </c>
      <c r="C160" s="28">
        <v>0</v>
      </c>
      <c r="D160" s="32">
        <f t="shared" si="0"/>
        <v>0</v>
      </c>
    </row>
    <row r="161" spans="1:4">
      <c r="A161" s="27">
        <v>5312</v>
      </c>
      <c r="B161" s="25" t="s">
        <v>409</v>
      </c>
      <c r="C161" s="28">
        <v>0</v>
      </c>
      <c r="D161" s="32">
        <f t="shared" si="0"/>
        <v>0</v>
      </c>
    </row>
    <row r="162" spans="1:4">
      <c r="A162" s="27">
        <v>5320</v>
      </c>
      <c r="B162" s="25" t="s">
        <v>312</v>
      </c>
      <c r="C162" s="28">
        <v>0</v>
      </c>
      <c r="D162" s="32">
        <f t="shared" ref="D162:D217" si="1">C162/$C$96</f>
        <v>0</v>
      </c>
    </row>
    <row r="163" spans="1:4">
      <c r="A163" s="27">
        <v>5321</v>
      </c>
      <c r="B163" s="25" t="s">
        <v>410</v>
      </c>
      <c r="C163" s="28">
        <v>0</v>
      </c>
      <c r="D163" s="32">
        <f t="shared" si="1"/>
        <v>0</v>
      </c>
    </row>
    <row r="164" spans="1:4">
      <c r="A164" s="27">
        <v>5322</v>
      </c>
      <c r="B164" s="25" t="s">
        <v>411</v>
      </c>
      <c r="C164" s="28">
        <v>0</v>
      </c>
      <c r="D164" s="32">
        <f t="shared" si="1"/>
        <v>0</v>
      </c>
    </row>
    <row r="165" spans="1:4">
      <c r="A165" s="27">
        <v>5330</v>
      </c>
      <c r="B165" s="25" t="s">
        <v>313</v>
      </c>
      <c r="C165" s="28">
        <v>0</v>
      </c>
      <c r="D165" s="32">
        <f t="shared" si="1"/>
        <v>0</v>
      </c>
    </row>
    <row r="166" spans="1:4">
      <c r="A166" s="27">
        <v>5331</v>
      </c>
      <c r="B166" s="25" t="s">
        <v>412</v>
      </c>
      <c r="C166" s="28">
        <v>0</v>
      </c>
      <c r="D166" s="32">
        <f t="shared" si="1"/>
        <v>0</v>
      </c>
    </row>
    <row r="167" spans="1:4">
      <c r="A167" s="27">
        <v>5332</v>
      </c>
      <c r="B167" s="25" t="s">
        <v>413</v>
      </c>
      <c r="C167" s="28">
        <v>0</v>
      </c>
      <c r="D167" s="32">
        <f t="shared" si="1"/>
        <v>0</v>
      </c>
    </row>
    <row r="168" spans="1:4">
      <c r="A168" s="27">
        <v>5400</v>
      </c>
      <c r="B168" s="25" t="s">
        <v>414</v>
      </c>
      <c r="C168" s="28">
        <v>0</v>
      </c>
      <c r="D168" s="32">
        <f t="shared" si="1"/>
        <v>0</v>
      </c>
    </row>
    <row r="169" spans="1:4">
      <c r="A169" s="27">
        <v>5410</v>
      </c>
      <c r="B169" s="25" t="s">
        <v>415</v>
      </c>
      <c r="C169" s="28">
        <v>0</v>
      </c>
      <c r="D169" s="32">
        <f t="shared" si="1"/>
        <v>0</v>
      </c>
    </row>
    <row r="170" spans="1:4">
      <c r="A170" s="27">
        <v>5411</v>
      </c>
      <c r="B170" s="25" t="s">
        <v>416</v>
      </c>
      <c r="C170" s="28">
        <v>0</v>
      </c>
      <c r="D170" s="32">
        <f t="shared" si="1"/>
        <v>0</v>
      </c>
    </row>
    <row r="171" spans="1:4">
      <c r="A171" s="27">
        <v>5412</v>
      </c>
      <c r="B171" s="25" t="s">
        <v>417</v>
      </c>
      <c r="C171" s="28">
        <v>0</v>
      </c>
      <c r="D171" s="32">
        <f t="shared" si="1"/>
        <v>0</v>
      </c>
    </row>
    <row r="172" spans="1:4">
      <c r="A172" s="27">
        <v>5420</v>
      </c>
      <c r="B172" s="25" t="s">
        <v>418</v>
      </c>
      <c r="C172" s="28">
        <v>0</v>
      </c>
      <c r="D172" s="32">
        <f t="shared" si="1"/>
        <v>0</v>
      </c>
    </row>
    <row r="173" spans="1:4">
      <c r="A173" s="27">
        <v>5421</v>
      </c>
      <c r="B173" s="25" t="s">
        <v>419</v>
      </c>
      <c r="C173" s="28">
        <v>0</v>
      </c>
      <c r="D173" s="32">
        <f t="shared" si="1"/>
        <v>0</v>
      </c>
    </row>
    <row r="174" spans="1:4">
      <c r="A174" s="27">
        <v>5422</v>
      </c>
      <c r="B174" s="25" t="s">
        <v>420</v>
      </c>
      <c r="C174" s="28">
        <v>0</v>
      </c>
      <c r="D174" s="32">
        <f t="shared" si="1"/>
        <v>0</v>
      </c>
    </row>
    <row r="175" spans="1:4">
      <c r="A175" s="27">
        <v>5430</v>
      </c>
      <c r="B175" s="25" t="s">
        <v>421</v>
      </c>
      <c r="C175" s="28">
        <v>0</v>
      </c>
      <c r="D175" s="32">
        <f t="shared" si="1"/>
        <v>0</v>
      </c>
    </row>
    <row r="176" spans="1:4">
      <c r="A176" s="27">
        <v>5431</v>
      </c>
      <c r="B176" s="25" t="s">
        <v>422</v>
      </c>
      <c r="C176" s="28">
        <v>0</v>
      </c>
      <c r="D176" s="32">
        <f t="shared" si="1"/>
        <v>0</v>
      </c>
    </row>
    <row r="177" spans="1:4">
      <c r="A177" s="27">
        <v>5432</v>
      </c>
      <c r="B177" s="25" t="s">
        <v>423</v>
      </c>
      <c r="C177" s="28">
        <v>0</v>
      </c>
      <c r="D177" s="32">
        <f t="shared" si="1"/>
        <v>0</v>
      </c>
    </row>
    <row r="178" spans="1:4">
      <c r="A178" s="27">
        <v>5440</v>
      </c>
      <c r="B178" s="25" t="s">
        <v>424</v>
      </c>
      <c r="C178" s="28">
        <v>0</v>
      </c>
      <c r="D178" s="32">
        <f t="shared" si="1"/>
        <v>0</v>
      </c>
    </row>
    <row r="179" spans="1:4">
      <c r="A179" s="27">
        <v>5441</v>
      </c>
      <c r="B179" s="25" t="s">
        <v>424</v>
      </c>
      <c r="C179" s="28">
        <v>0</v>
      </c>
      <c r="D179" s="32">
        <f t="shared" si="1"/>
        <v>0</v>
      </c>
    </row>
    <row r="180" spans="1:4">
      <c r="A180" s="27">
        <v>5450</v>
      </c>
      <c r="B180" s="25" t="s">
        <v>425</v>
      </c>
      <c r="C180" s="28">
        <v>0</v>
      </c>
      <c r="D180" s="32">
        <f t="shared" si="1"/>
        <v>0</v>
      </c>
    </row>
    <row r="181" spans="1:4">
      <c r="A181" s="27">
        <v>5451</v>
      </c>
      <c r="B181" s="25" t="s">
        <v>426</v>
      </c>
      <c r="C181" s="28">
        <v>0</v>
      </c>
      <c r="D181" s="32">
        <f t="shared" si="1"/>
        <v>0</v>
      </c>
    </row>
    <row r="182" spans="1:4">
      <c r="A182" s="27">
        <v>5452</v>
      </c>
      <c r="B182" s="25" t="s">
        <v>427</v>
      </c>
      <c r="C182" s="28">
        <v>0</v>
      </c>
      <c r="D182" s="32">
        <f t="shared" si="1"/>
        <v>0</v>
      </c>
    </row>
    <row r="183" spans="1:4">
      <c r="A183" s="27">
        <v>5500</v>
      </c>
      <c r="B183" s="25" t="s">
        <v>428</v>
      </c>
      <c r="C183" s="28">
        <f>+C184</f>
        <v>482557.44</v>
      </c>
      <c r="D183" s="32">
        <f t="shared" si="1"/>
        <v>3.520508309934893E-2</v>
      </c>
    </row>
    <row r="184" spans="1:4">
      <c r="A184" s="27">
        <v>5510</v>
      </c>
      <c r="B184" s="25" t="s">
        <v>429</v>
      </c>
      <c r="C184" s="28">
        <f>+C189+C191</f>
        <v>482557.44</v>
      </c>
      <c r="D184" s="32">
        <f t="shared" si="1"/>
        <v>3.520508309934893E-2</v>
      </c>
    </row>
    <row r="185" spans="1:4">
      <c r="A185" s="27">
        <v>5511</v>
      </c>
      <c r="B185" s="25" t="s">
        <v>430</v>
      </c>
      <c r="C185" s="28">
        <v>0</v>
      </c>
      <c r="D185" s="32">
        <f t="shared" si="1"/>
        <v>0</v>
      </c>
    </row>
    <row r="186" spans="1:4">
      <c r="A186" s="27">
        <v>5512</v>
      </c>
      <c r="B186" s="25" t="s">
        <v>431</v>
      </c>
      <c r="C186" s="28">
        <v>0</v>
      </c>
      <c r="D186" s="32">
        <f t="shared" si="1"/>
        <v>0</v>
      </c>
    </row>
    <row r="187" spans="1:4">
      <c r="A187" s="27">
        <v>5513</v>
      </c>
      <c r="B187" s="25" t="s">
        <v>432</v>
      </c>
      <c r="C187" s="28">
        <v>0</v>
      </c>
      <c r="D187" s="32">
        <f t="shared" si="1"/>
        <v>0</v>
      </c>
    </row>
    <row r="188" spans="1:4">
      <c r="A188" s="27">
        <v>5514</v>
      </c>
      <c r="B188" s="25" t="s">
        <v>433</v>
      </c>
      <c r="C188" s="28">
        <v>0</v>
      </c>
      <c r="D188" s="32">
        <f t="shared" si="1"/>
        <v>0</v>
      </c>
    </row>
    <row r="189" spans="1:4">
      <c r="A189" s="27">
        <v>5515</v>
      </c>
      <c r="B189" s="25" t="s">
        <v>434</v>
      </c>
      <c r="C189" s="28">
        <v>436765.38</v>
      </c>
      <c r="D189" s="32">
        <f t="shared" si="1"/>
        <v>3.1864313392036214E-2</v>
      </c>
    </row>
    <row r="190" spans="1:4">
      <c r="A190" s="27">
        <v>5516</v>
      </c>
      <c r="B190" s="25" t="s">
        <v>435</v>
      </c>
      <c r="C190" s="28">
        <v>0</v>
      </c>
      <c r="D190" s="32">
        <f t="shared" si="1"/>
        <v>0</v>
      </c>
    </row>
    <row r="191" spans="1:4">
      <c r="A191" s="27">
        <v>5517</v>
      </c>
      <c r="B191" s="25" t="s">
        <v>436</v>
      </c>
      <c r="C191" s="28">
        <v>45792.06</v>
      </c>
      <c r="D191" s="32">
        <f t="shared" si="1"/>
        <v>3.3407697073127131E-3</v>
      </c>
    </row>
    <row r="192" spans="1:4">
      <c r="A192" s="27">
        <v>5518</v>
      </c>
      <c r="B192" s="25" t="s">
        <v>437</v>
      </c>
      <c r="C192" s="28">
        <v>0</v>
      </c>
      <c r="D192" s="32">
        <f t="shared" si="1"/>
        <v>0</v>
      </c>
    </row>
    <row r="193" spans="1:4">
      <c r="A193" s="27">
        <v>5520</v>
      </c>
      <c r="B193" s="25" t="s">
        <v>438</v>
      </c>
      <c r="C193" s="28">
        <v>0</v>
      </c>
      <c r="D193" s="32">
        <f t="shared" si="1"/>
        <v>0</v>
      </c>
    </row>
    <row r="194" spans="1:4">
      <c r="A194" s="27">
        <v>5521</v>
      </c>
      <c r="B194" s="25" t="s">
        <v>439</v>
      </c>
      <c r="C194" s="28">
        <v>0</v>
      </c>
      <c r="D194" s="32">
        <f t="shared" si="1"/>
        <v>0</v>
      </c>
    </row>
    <row r="195" spans="1:4">
      <c r="A195" s="27">
        <v>5522</v>
      </c>
      <c r="B195" s="25" t="s">
        <v>440</v>
      </c>
      <c r="C195" s="28">
        <v>0</v>
      </c>
      <c r="D195" s="32">
        <f t="shared" si="1"/>
        <v>0</v>
      </c>
    </row>
    <row r="196" spans="1:4">
      <c r="A196" s="27">
        <v>5530</v>
      </c>
      <c r="B196" s="25" t="s">
        <v>441</v>
      </c>
      <c r="C196" s="28">
        <v>0</v>
      </c>
      <c r="D196" s="32">
        <f t="shared" si="1"/>
        <v>0</v>
      </c>
    </row>
    <row r="197" spans="1:4">
      <c r="A197" s="27">
        <v>5531</v>
      </c>
      <c r="B197" s="25" t="s">
        <v>442</v>
      </c>
      <c r="C197" s="28">
        <v>0</v>
      </c>
      <c r="D197" s="32">
        <f t="shared" si="1"/>
        <v>0</v>
      </c>
    </row>
    <row r="198" spans="1:4">
      <c r="A198" s="27">
        <v>5532</v>
      </c>
      <c r="B198" s="25" t="s">
        <v>443</v>
      </c>
      <c r="C198" s="28">
        <v>0</v>
      </c>
      <c r="D198" s="32">
        <f t="shared" si="1"/>
        <v>0</v>
      </c>
    </row>
    <row r="199" spans="1:4">
      <c r="A199" s="27">
        <v>5533</v>
      </c>
      <c r="B199" s="25" t="s">
        <v>444</v>
      </c>
      <c r="C199" s="28">
        <v>0</v>
      </c>
      <c r="D199" s="32">
        <f t="shared" si="1"/>
        <v>0</v>
      </c>
    </row>
    <row r="200" spans="1:4">
      <c r="A200" s="27">
        <v>5534</v>
      </c>
      <c r="B200" s="25" t="s">
        <v>445</v>
      </c>
      <c r="C200" s="28">
        <v>0</v>
      </c>
      <c r="D200" s="32">
        <f t="shared" si="1"/>
        <v>0</v>
      </c>
    </row>
    <row r="201" spans="1:4">
      <c r="A201" s="27">
        <v>5535</v>
      </c>
      <c r="B201" s="25" t="s">
        <v>446</v>
      </c>
      <c r="C201" s="28">
        <v>0</v>
      </c>
      <c r="D201" s="32">
        <f t="shared" si="1"/>
        <v>0</v>
      </c>
    </row>
    <row r="202" spans="1:4">
      <c r="A202" s="27">
        <v>5540</v>
      </c>
      <c r="B202" s="25" t="s">
        <v>447</v>
      </c>
      <c r="C202" s="28">
        <v>0</v>
      </c>
      <c r="D202" s="32">
        <f t="shared" si="1"/>
        <v>0</v>
      </c>
    </row>
    <row r="203" spans="1:4">
      <c r="A203" s="27">
        <v>5541</v>
      </c>
      <c r="B203" s="25" t="s">
        <v>447</v>
      </c>
      <c r="C203" s="28">
        <v>0</v>
      </c>
      <c r="D203" s="32">
        <f t="shared" si="1"/>
        <v>0</v>
      </c>
    </row>
    <row r="204" spans="1:4">
      <c r="A204" s="27">
        <v>5550</v>
      </c>
      <c r="B204" s="25" t="s">
        <v>448</v>
      </c>
      <c r="C204" s="28">
        <v>0</v>
      </c>
      <c r="D204" s="32">
        <f t="shared" si="1"/>
        <v>0</v>
      </c>
    </row>
    <row r="205" spans="1:4">
      <c r="A205" s="27">
        <v>5551</v>
      </c>
      <c r="B205" s="25" t="s">
        <v>448</v>
      </c>
      <c r="C205" s="28">
        <v>0</v>
      </c>
      <c r="D205" s="32">
        <f t="shared" si="1"/>
        <v>0</v>
      </c>
    </row>
    <row r="206" spans="1:4">
      <c r="A206" s="27">
        <v>5590</v>
      </c>
      <c r="B206" s="25" t="s">
        <v>449</v>
      </c>
      <c r="C206" s="28">
        <v>0</v>
      </c>
      <c r="D206" s="32">
        <f t="shared" si="1"/>
        <v>0</v>
      </c>
    </row>
    <row r="207" spans="1:4">
      <c r="A207" s="27">
        <v>5591</v>
      </c>
      <c r="B207" s="25" t="s">
        <v>450</v>
      </c>
      <c r="C207" s="28">
        <v>0</v>
      </c>
      <c r="D207" s="32">
        <f t="shared" si="1"/>
        <v>0</v>
      </c>
    </row>
    <row r="208" spans="1:4">
      <c r="A208" s="27">
        <v>5592</v>
      </c>
      <c r="B208" s="25" t="s">
        <v>451</v>
      </c>
      <c r="C208" s="28">
        <v>0</v>
      </c>
      <c r="D208" s="32">
        <f t="shared" si="1"/>
        <v>0</v>
      </c>
    </row>
    <row r="209" spans="1:4">
      <c r="A209" s="27">
        <v>5593</v>
      </c>
      <c r="B209" s="25" t="s">
        <v>452</v>
      </c>
      <c r="C209" s="28">
        <v>0</v>
      </c>
      <c r="D209" s="32">
        <f t="shared" si="1"/>
        <v>0</v>
      </c>
    </row>
    <row r="210" spans="1:4">
      <c r="A210" s="27">
        <v>5594</v>
      </c>
      <c r="B210" s="25" t="s">
        <v>453</v>
      </c>
      <c r="C210" s="28">
        <v>0</v>
      </c>
      <c r="D210" s="32">
        <f t="shared" si="1"/>
        <v>0</v>
      </c>
    </row>
    <row r="211" spans="1:4">
      <c r="A211" s="27">
        <v>5595</v>
      </c>
      <c r="B211" s="25" t="s">
        <v>454</v>
      </c>
      <c r="C211" s="28">
        <v>0</v>
      </c>
      <c r="D211" s="32">
        <f t="shared" si="1"/>
        <v>0</v>
      </c>
    </row>
    <row r="212" spans="1:4">
      <c r="A212" s="27">
        <v>5596</v>
      </c>
      <c r="B212" s="25" t="s">
        <v>344</v>
      </c>
      <c r="C212" s="28">
        <v>0</v>
      </c>
      <c r="D212" s="32">
        <f t="shared" si="1"/>
        <v>0</v>
      </c>
    </row>
    <row r="213" spans="1:4">
      <c r="A213" s="27">
        <v>5597</v>
      </c>
      <c r="B213" s="25" t="s">
        <v>455</v>
      </c>
      <c r="C213" s="28">
        <v>0</v>
      </c>
      <c r="D213" s="32">
        <f t="shared" si="1"/>
        <v>0</v>
      </c>
    </row>
    <row r="214" spans="1:4">
      <c r="A214" s="27">
        <v>5599</v>
      </c>
      <c r="B214" s="25" t="s">
        <v>456</v>
      </c>
      <c r="C214" s="28">
        <v>0</v>
      </c>
      <c r="D214" s="32">
        <f t="shared" si="1"/>
        <v>0</v>
      </c>
    </row>
    <row r="215" spans="1:4">
      <c r="A215" s="27">
        <v>5600</v>
      </c>
      <c r="B215" s="25" t="s">
        <v>457</v>
      </c>
      <c r="C215" s="28">
        <v>0</v>
      </c>
      <c r="D215" s="32">
        <f t="shared" si="1"/>
        <v>0</v>
      </c>
    </row>
    <row r="216" spans="1:4">
      <c r="A216" s="27">
        <v>5610</v>
      </c>
      <c r="B216" s="25" t="s">
        <v>458</v>
      </c>
      <c r="C216" s="28">
        <v>0</v>
      </c>
      <c r="D216" s="32">
        <f t="shared" si="1"/>
        <v>0</v>
      </c>
    </row>
    <row r="217" spans="1:4">
      <c r="A217" s="27">
        <v>5611</v>
      </c>
      <c r="B217" s="25" t="s">
        <v>459</v>
      </c>
      <c r="C217" s="28">
        <v>0</v>
      </c>
      <c r="D217" s="32">
        <f t="shared" si="1"/>
        <v>0</v>
      </c>
    </row>
  </sheetData>
  <sheetProtection formatCells="0" formatColumns="0" formatRows="0" insertColumns="0" insertRows="0" insertHyperlinks="0" deleteColumns="0" deleteRows="0" sort="0" autoFilter="0" pivotTables="0"/>
  <mergeCells count="5">
    <mergeCell ref="A1:C1"/>
    <mergeCell ref="A2:C2"/>
    <mergeCell ref="A3:C3"/>
    <mergeCell ref="D25:E25"/>
    <mergeCell ref="D63:E6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9"/>
  <sheetViews>
    <sheetView topLeftCell="A202" zoomScale="85" zoomScaleNormal="85" workbookViewId="0">
      <selection activeCell="C19" sqref="C19"/>
    </sheetView>
  </sheetViews>
  <sheetFormatPr baseColWidth="10" defaultColWidth="9.140625" defaultRowHeight="11.25"/>
  <cols>
    <col min="1" max="1" width="10" style="25" customWidth="1"/>
    <col min="2" max="2" width="83" style="25" customWidth="1"/>
    <col min="3" max="3" width="27.42578125" style="25" customWidth="1"/>
    <col min="4" max="4" width="45.140625" style="25" customWidth="1"/>
    <col min="5" max="5" width="24" style="25" customWidth="1"/>
    <col min="6" max="6" width="9.140625" style="25"/>
    <col min="7" max="7" width="10.85546875" style="25" bestFit="1" customWidth="1"/>
    <col min="8" max="16384" width="9.140625" style="25"/>
  </cols>
  <sheetData>
    <row r="1" spans="1:7" s="30" customFormat="1" ht="18.95" customHeight="1">
      <c r="A1" s="747" t="str">
        <f>'ESF-COMUDE'!A1</f>
        <v>COMISION MUNICIPAL DE CULTURA FISICA Y DEPORTE DE LEON GUANAJUATO</v>
      </c>
      <c r="B1" s="747"/>
      <c r="C1" s="747"/>
      <c r="D1" s="6" t="s">
        <v>42</v>
      </c>
      <c r="E1" s="21">
        <v>2018</v>
      </c>
    </row>
    <row r="2" spans="1:7" s="22" customFormat="1" ht="18.95" customHeight="1">
      <c r="A2" s="747" t="s">
        <v>256</v>
      </c>
      <c r="B2" s="747"/>
      <c r="C2" s="747"/>
      <c r="D2" s="6" t="s">
        <v>44</v>
      </c>
      <c r="E2" s="21" t="s">
        <v>45</v>
      </c>
    </row>
    <row r="3" spans="1:7" s="22" customFormat="1" ht="18.95" customHeight="1">
      <c r="A3" s="747" t="str">
        <f>'ESF-COMUDE'!A3</f>
        <v>Correspondiente del 01 de Enero al 31 de Diciembre de 2018</v>
      </c>
      <c r="B3" s="747"/>
      <c r="C3" s="747"/>
      <c r="D3" s="6" t="s">
        <v>47</v>
      </c>
      <c r="E3" s="21">
        <v>4</v>
      </c>
    </row>
    <row r="4" spans="1:7">
      <c r="A4" s="23" t="s">
        <v>108</v>
      </c>
      <c r="B4" s="24"/>
      <c r="C4" s="24"/>
      <c r="D4" s="24"/>
      <c r="E4" s="24"/>
    </row>
    <row r="6" spans="1:7">
      <c r="A6" s="24" t="s">
        <v>257</v>
      </c>
      <c r="B6" s="24"/>
      <c r="C6" s="24"/>
      <c r="D6" s="24"/>
      <c r="E6" s="24"/>
    </row>
    <row r="7" spans="1:7">
      <c r="A7" s="26" t="s">
        <v>110</v>
      </c>
      <c r="B7" s="26" t="s">
        <v>111</v>
      </c>
      <c r="C7" s="26" t="s">
        <v>112</v>
      </c>
      <c r="D7" s="26" t="s">
        <v>258</v>
      </c>
      <c r="E7" s="26"/>
    </row>
    <row r="8" spans="1:7">
      <c r="A8" s="27">
        <v>4100</v>
      </c>
      <c r="B8" s="25" t="s">
        <v>259</v>
      </c>
      <c r="C8" s="99">
        <v>56328841.980000004</v>
      </c>
      <c r="D8" s="25" t="s">
        <v>587</v>
      </c>
      <c r="G8" s="28"/>
    </row>
    <row r="9" spans="1:7">
      <c r="A9" s="27">
        <v>4110</v>
      </c>
      <c r="B9" s="25" t="s">
        <v>260</v>
      </c>
      <c r="C9" s="28">
        <v>0</v>
      </c>
    </row>
    <row r="10" spans="1:7">
      <c r="A10" s="27">
        <v>4111</v>
      </c>
      <c r="B10" s="25" t="s">
        <v>261</v>
      </c>
      <c r="C10" s="28">
        <v>0</v>
      </c>
    </row>
    <row r="11" spans="1:7">
      <c r="A11" s="27">
        <v>4112</v>
      </c>
      <c r="B11" s="25" t="s">
        <v>262</v>
      </c>
      <c r="C11" s="28">
        <v>0</v>
      </c>
    </row>
    <row r="12" spans="1:7">
      <c r="A12" s="27">
        <v>4113</v>
      </c>
      <c r="B12" s="25" t="s">
        <v>263</v>
      </c>
      <c r="C12" s="28">
        <v>0</v>
      </c>
    </row>
    <row r="13" spans="1:7">
      <c r="A13" s="27">
        <v>4114</v>
      </c>
      <c r="B13" s="25" t="s">
        <v>264</v>
      </c>
      <c r="C13" s="28">
        <v>0</v>
      </c>
    </row>
    <row r="14" spans="1:7">
      <c r="A14" s="27">
        <v>4115</v>
      </c>
      <c r="B14" s="25" t="s">
        <v>265</v>
      </c>
      <c r="C14" s="28">
        <v>0</v>
      </c>
    </row>
    <row r="15" spans="1:7">
      <c r="A15" s="27">
        <v>4116</v>
      </c>
      <c r="B15" s="25" t="s">
        <v>266</v>
      </c>
      <c r="C15" s="28">
        <v>0</v>
      </c>
    </row>
    <row r="16" spans="1:7">
      <c r="A16" s="27">
        <v>4117</v>
      </c>
      <c r="B16" s="25" t="s">
        <v>267</v>
      </c>
      <c r="C16" s="28">
        <v>0</v>
      </c>
    </row>
    <row r="17" spans="1:4">
      <c r="A17" s="27">
        <v>4119</v>
      </c>
      <c r="B17" s="25" t="s">
        <v>268</v>
      </c>
      <c r="C17" s="28">
        <v>0</v>
      </c>
    </row>
    <row r="18" spans="1:4">
      <c r="A18" s="27">
        <v>4120</v>
      </c>
      <c r="B18" s="25" t="s">
        <v>269</v>
      </c>
      <c r="C18" s="28">
        <v>0</v>
      </c>
    </row>
    <row r="19" spans="1:4">
      <c r="A19" s="27">
        <v>4121</v>
      </c>
      <c r="B19" s="25" t="s">
        <v>270</v>
      </c>
      <c r="C19" s="28">
        <v>0</v>
      </c>
    </row>
    <row r="20" spans="1:4">
      <c r="A20" s="27">
        <v>4122</v>
      </c>
      <c r="B20" s="25" t="s">
        <v>271</v>
      </c>
      <c r="C20" s="28">
        <v>0</v>
      </c>
    </row>
    <row r="21" spans="1:4">
      <c r="A21" s="27">
        <v>4123</v>
      </c>
      <c r="B21" s="25" t="s">
        <v>272</v>
      </c>
      <c r="C21" s="28">
        <v>0</v>
      </c>
    </row>
    <row r="22" spans="1:4">
      <c r="A22" s="27">
        <v>4124</v>
      </c>
      <c r="B22" s="25" t="s">
        <v>273</v>
      </c>
      <c r="C22" s="28">
        <v>0</v>
      </c>
    </row>
    <row r="23" spans="1:4">
      <c r="A23" s="27">
        <v>4129</v>
      </c>
      <c r="B23" s="25" t="s">
        <v>274</v>
      </c>
      <c r="C23" s="28">
        <v>0</v>
      </c>
    </row>
    <row r="24" spans="1:4">
      <c r="A24" s="27">
        <v>4130</v>
      </c>
      <c r="B24" s="25" t="s">
        <v>275</v>
      </c>
      <c r="C24" s="28">
        <v>0</v>
      </c>
    </row>
    <row r="25" spans="1:4">
      <c r="A25" s="27">
        <v>4131</v>
      </c>
      <c r="B25" s="25" t="s">
        <v>276</v>
      </c>
      <c r="C25" s="28">
        <v>0</v>
      </c>
    </row>
    <row r="26" spans="1:4">
      <c r="A26" s="27">
        <v>4140</v>
      </c>
      <c r="B26" s="25" t="s">
        <v>277</v>
      </c>
      <c r="C26" s="28">
        <v>0</v>
      </c>
    </row>
    <row r="27" spans="1:4">
      <c r="A27" s="27">
        <v>4141</v>
      </c>
      <c r="B27" s="25" t="s">
        <v>278</v>
      </c>
      <c r="C27" s="28">
        <v>0</v>
      </c>
    </row>
    <row r="28" spans="1:4">
      <c r="A28" s="27">
        <v>4142</v>
      </c>
      <c r="B28" s="25" t="s">
        <v>279</v>
      </c>
      <c r="C28" s="28">
        <v>0</v>
      </c>
    </row>
    <row r="29" spans="1:4">
      <c r="A29" s="27">
        <v>4143</v>
      </c>
      <c r="B29" s="25" t="s">
        <v>280</v>
      </c>
      <c r="C29" s="28">
        <v>0</v>
      </c>
    </row>
    <row r="30" spans="1:4">
      <c r="A30" s="27">
        <v>4144</v>
      </c>
      <c r="B30" s="25" t="s">
        <v>282</v>
      </c>
      <c r="C30" s="28">
        <v>0</v>
      </c>
    </row>
    <row r="31" spans="1:4">
      <c r="A31" s="27">
        <v>4149</v>
      </c>
      <c r="B31" s="25" t="s">
        <v>283</v>
      </c>
      <c r="C31" s="28">
        <v>0</v>
      </c>
    </row>
    <row r="32" spans="1:4">
      <c r="A32" s="27">
        <v>4150</v>
      </c>
      <c r="B32" s="25" t="s">
        <v>284</v>
      </c>
      <c r="C32" s="28">
        <v>634826.13</v>
      </c>
      <c r="D32" s="25" t="s">
        <v>587</v>
      </c>
    </row>
    <row r="33" spans="1:4">
      <c r="A33" s="27">
        <v>4151</v>
      </c>
      <c r="B33" s="25" t="s">
        <v>285</v>
      </c>
      <c r="C33" s="28">
        <v>0</v>
      </c>
    </row>
    <row r="34" spans="1:4">
      <c r="A34" s="27">
        <v>4152</v>
      </c>
      <c r="B34" s="25" t="s">
        <v>286</v>
      </c>
      <c r="C34" s="28">
        <v>0</v>
      </c>
    </row>
    <row r="35" spans="1:4">
      <c r="A35" s="27">
        <v>4153</v>
      </c>
      <c r="B35" s="25" t="s">
        <v>287</v>
      </c>
      <c r="C35" s="28">
        <v>0</v>
      </c>
    </row>
    <row r="36" spans="1:4">
      <c r="A36" s="27">
        <v>4159</v>
      </c>
      <c r="B36" s="25" t="s">
        <v>288</v>
      </c>
      <c r="C36" s="28">
        <v>634826.13</v>
      </c>
      <c r="D36" s="25" t="s">
        <v>587</v>
      </c>
    </row>
    <row r="37" spans="1:4">
      <c r="A37" s="27">
        <v>4160</v>
      </c>
      <c r="B37" s="25" t="s">
        <v>290</v>
      </c>
      <c r="C37" s="28">
        <v>241674.81</v>
      </c>
      <c r="D37" s="25" t="s">
        <v>587</v>
      </c>
    </row>
    <row r="38" spans="1:4">
      <c r="A38" s="27">
        <v>4161</v>
      </c>
      <c r="B38" s="25" t="s">
        <v>291</v>
      </c>
      <c r="C38" s="28">
        <v>0</v>
      </c>
    </row>
    <row r="39" spans="1:4">
      <c r="A39" s="27">
        <v>4162</v>
      </c>
      <c r="B39" s="25" t="s">
        <v>292</v>
      </c>
      <c r="C39" s="28">
        <v>0</v>
      </c>
    </row>
    <row r="40" spans="1:4">
      <c r="A40" s="27">
        <v>4163</v>
      </c>
      <c r="B40" s="25" t="s">
        <v>293</v>
      </c>
      <c r="C40" s="28">
        <v>0</v>
      </c>
    </row>
    <row r="41" spans="1:4">
      <c r="A41" s="27">
        <v>4164</v>
      </c>
      <c r="B41" s="25" t="s">
        <v>294</v>
      </c>
      <c r="C41" s="28">
        <v>0</v>
      </c>
    </row>
    <row r="42" spans="1:4">
      <c r="A42" s="27">
        <v>4165</v>
      </c>
      <c r="B42" s="25" t="s">
        <v>295</v>
      </c>
      <c r="C42" s="28">
        <v>0</v>
      </c>
    </row>
    <row r="43" spans="1:4">
      <c r="A43" s="27">
        <v>4166</v>
      </c>
      <c r="B43" s="25" t="s">
        <v>296</v>
      </c>
      <c r="C43" s="28">
        <v>0</v>
      </c>
    </row>
    <row r="44" spans="1:4">
      <c r="A44" s="27">
        <v>4167</v>
      </c>
      <c r="B44" s="25" t="s">
        <v>297</v>
      </c>
      <c r="C44" s="28">
        <v>0</v>
      </c>
    </row>
    <row r="45" spans="1:4">
      <c r="A45" s="27">
        <v>4168</v>
      </c>
      <c r="B45" s="25" t="s">
        <v>298</v>
      </c>
      <c r="C45" s="28">
        <v>0</v>
      </c>
    </row>
    <row r="46" spans="1:4">
      <c r="A46" s="27">
        <v>4169</v>
      </c>
      <c r="B46" s="25" t="s">
        <v>299</v>
      </c>
      <c r="C46" s="28">
        <v>241674.81</v>
      </c>
      <c r="D46" s="25" t="s">
        <v>587</v>
      </c>
    </row>
    <row r="47" spans="1:4">
      <c r="A47" s="27">
        <v>4170</v>
      </c>
      <c r="B47" s="25" t="s">
        <v>301</v>
      </c>
      <c r="C47" s="28">
        <v>55452341.039999999</v>
      </c>
      <c r="D47" s="25" t="s">
        <v>587</v>
      </c>
    </row>
    <row r="48" spans="1:4">
      <c r="A48" s="27">
        <v>4171</v>
      </c>
      <c r="B48" s="25" t="s">
        <v>302</v>
      </c>
      <c r="C48" s="28">
        <v>0</v>
      </c>
    </row>
    <row r="49" spans="1:4">
      <c r="A49" s="27">
        <v>4172</v>
      </c>
      <c r="B49" s="25" t="s">
        <v>303</v>
      </c>
      <c r="C49" s="28">
        <v>0</v>
      </c>
    </row>
    <row r="50" spans="1:4">
      <c r="A50" s="27">
        <v>4173</v>
      </c>
      <c r="B50" s="25" t="s">
        <v>304</v>
      </c>
      <c r="C50" s="28">
        <v>0</v>
      </c>
    </row>
    <row r="51" spans="1:4">
      <c r="A51" s="27">
        <v>4174</v>
      </c>
      <c r="B51" s="25" t="s">
        <v>305</v>
      </c>
      <c r="C51" s="28">
        <v>55452341.039999999</v>
      </c>
      <c r="D51" s="25" t="s">
        <v>587</v>
      </c>
    </row>
    <row r="52" spans="1:4">
      <c r="A52" s="27">
        <v>4190</v>
      </c>
      <c r="B52" s="25" t="s">
        <v>306</v>
      </c>
      <c r="C52" s="28">
        <v>0</v>
      </c>
    </row>
    <row r="53" spans="1:4">
      <c r="A53" s="27">
        <v>4191</v>
      </c>
      <c r="B53" s="25" t="s">
        <v>307</v>
      </c>
      <c r="C53" s="28">
        <v>0</v>
      </c>
    </row>
    <row r="54" spans="1:4">
      <c r="A54" s="27">
        <v>4192</v>
      </c>
      <c r="B54" s="25" t="s">
        <v>308</v>
      </c>
      <c r="C54" s="28">
        <v>0</v>
      </c>
    </row>
    <row r="55" spans="1:4">
      <c r="A55" s="27">
        <v>4200</v>
      </c>
      <c r="B55" s="25" t="s">
        <v>309</v>
      </c>
      <c r="C55" s="99">
        <v>40584854.840000004</v>
      </c>
    </row>
    <row r="56" spans="1:4">
      <c r="A56" s="27">
        <v>4210</v>
      </c>
      <c r="B56" s="25" t="s">
        <v>310</v>
      </c>
      <c r="C56" s="28">
        <v>1019848</v>
      </c>
      <c r="D56" s="25" t="s">
        <v>587</v>
      </c>
    </row>
    <row r="57" spans="1:4">
      <c r="A57" s="27">
        <v>4211</v>
      </c>
      <c r="B57" s="25" t="s">
        <v>311</v>
      </c>
      <c r="C57" s="28">
        <v>0</v>
      </c>
    </row>
    <row r="58" spans="1:4">
      <c r="A58" s="27">
        <v>4212</v>
      </c>
      <c r="B58" s="25" t="s">
        <v>312</v>
      </c>
      <c r="C58" s="28">
        <v>0</v>
      </c>
    </row>
    <row r="59" spans="1:4">
      <c r="A59" s="27">
        <v>4213</v>
      </c>
      <c r="B59" s="25" t="s">
        <v>313</v>
      </c>
      <c r="C59" s="28">
        <v>1019848</v>
      </c>
      <c r="D59" s="25" t="s">
        <v>587</v>
      </c>
    </row>
    <row r="60" spans="1:4">
      <c r="A60" s="27">
        <v>4220</v>
      </c>
      <c r="B60" s="25" t="s">
        <v>315</v>
      </c>
      <c r="C60" s="28">
        <v>39565006.840000004</v>
      </c>
      <c r="D60" s="25" t="s">
        <v>588</v>
      </c>
    </row>
    <row r="61" spans="1:4">
      <c r="A61" s="27">
        <v>4221</v>
      </c>
      <c r="B61" s="25" t="s">
        <v>316</v>
      </c>
      <c r="C61" s="28">
        <v>0</v>
      </c>
    </row>
    <row r="62" spans="1:4">
      <c r="A62" s="27">
        <v>4222</v>
      </c>
      <c r="B62" s="25" t="s">
        <v>317</v>
      </c>
      <c r="C62" s="28">
        <v>39565006.840000004</v>
      </c>
      <c r="D62" s="25" t="s">
        <v>588</v>
      </c>
    </row>
    <row r="63" spans="1:4">
      <c r="A63" s="27">
        <v>4223</v>
      </c>
      <c r="B63" s="25" t="s">
        <v>318</v>
      </c>
      <c r="C63" s="28">
        <v>0</v>
      </c>
    </row>
    <row r="64" spans="1:4">
      <c r="A64" s="27">
        <v>4224</v>
      </c>
      <c r="B64" s="25" t="s">
        <v>320</v>
      </c>
      <c r="C64" s="28">
        <v>0</v>
      </c>
    </row>
    <row r="65" spans="1:5">
      <c r="A65" s="27">
        <v>4225</v>
      </c>
      <c r="B65" s="25" t="s">
        <v>321</v>
      </c>
      <c r="C65" s="28">
        <v>0</v>
      </c>
    </row>
    <row r="66" spans="1:5">
      <c r="A66" s="27">
        <v>4226</v>
      </c>
      <c r="B66" s="25" t="s">
        <v>322</v>
      </c>
      <c r="C66" s="28">
        <v>0</v>
      </c>
    </row>
    <row r="67" spans="1:5">
      <c r="C67" s="28"/>
    </row>
    <row r="68" spans="1:5">
      <c r="A68" s="24" t="s">
        <v>323</v>
      </c>
      <c r="B68" s="24"/>
      <c r="C68" s="24"/>
      <c r="D68" s="24"/>
      <c r="E68" s="24"/>
    </row>
    <row r="69" spans="1:5">
      <c r="A69" s="26" t="s">
        <v>110</v>
      </c>
      <c r="B69" s="26" t="s">
        <v>111</v>
      </c>
      <c r="C69" s="26" t="s">
        <v>112</v>
      </c>
      <c r="D69" s="26" t="s">
        <v>234</v>
      </c>
      <c r="E69" s="26" t="s">
        <v>128</v>
      </c>
    </row>
    <row r="70" spans="1:5">
      <c r="A70" s="27">
        <v>4300</v>
      </c>
      <c r="B70" s="25" t="s">
        <v>324</v>
      </c>
      <c r="C70" s="28">
        <v>0</v>
      </c>
    </row>
    <row r="71" spans="1:5">
      <c r="A71" s="27">
        <v>4310</v>
      </c>
      <c r="B71" s="25" t="s">
        <v>325</v>
      </c>
      <c r="C71" s="28">
        <v>0</v>
      </c>
    </row>
    <row r="72" spans="1:5">
      <c r="A72" s="27">
        <v>4311</v>
      </c>
      <c r="B72" s="25" t="s">
        <v>328</v>
      </c>
      <c r="C72" s="28">
        <v>0</v>
      </c>
    </row>
    <row r="73" spans="1:5">
      <c r="A73" s="27">
        <v>4319</v>
      </c>
      <c r="B73" s="25" t="s">
        <v>329</v>
      </c>
      <c r="C73" s="28">
        <v>0</v>
      </c>
    </row>
    <row r="74" spans="1:5">
      <c r="A74" s="27">
        <v>4320</v>
      </c>
      <c r="B74" s="25" t="s">
        <v>330</v>
      </c>
      <c r="C74" s="28">
        <v>0</v>
      </c>
    </row>
    <row r="75" spans="1:5">
      <c r="A75" s="27">
        <v>4321</v>
      </c>
      <c r="B75" s="25" t="s">
        <v>331</v>
      </c>
      <c r="C75" s="28">
        <v>0</v>
      </c>
    </row>
    <row r="76" spans="1:5">
      <c r="A76" s="27">
        <v>4322</v>
      </c>
      <c r="B76" s="25" t="s">
        <v>332</v>
      </c>
      <c r="C76" s="28">
        <v>0</v>
      </c>
    </row>
    <row r="77" spans="1:5">
      <c r="A77" s="27">
        <v>4323</v>
      </c>
      <c r="B77" s="25" t="s">
        <v>333</v>
      </c>
      <c r="C77" s="28">
        <v>0</v>
      </c>
    </row>
    <row r="78" spans="1:5">
      <c r="A78" s="27">
        <v>4324</v>
      </c>
      <c r="B78" s="25" t="s">
        <v>334</v>
      </c>
      <c r="C78" s="28">
        <v>0</v>
      </c>
    </row>
    <row r="79" spans="1:5">
      <c r="A79" s="27">
        <v>4325</v>
      </c>
      <c r="B79" s="25" t="s">
        <v>335</v>
      </c>
      <c r="C79" s="28">
        <v>0</v>
      </c>
    </row>
    <row r="80" spans="1:5">
      <c r="A80" s="27">
        <v>4330</v>
      </c>
      <c r="B80" s="25" t="s">
        <v>336</v>
      </c>
      <c r="C80" s="28">
        <v>0</v>
      </c>
    </row>
    <row r="81" spans="1:5">
      <c r="A81" s="27">
        <v>4331</v>
      </c>
      <c r="B81" s="25" t="s">
        <v>336</v>
      </c>
      <c r="C81" s="28">
        <v>0</v>
      </c>
    </row>
    <row r="82" spans="1:5">
      <c r="A82" s="27">
        <v>4340</v>
      </c>
      <c r="B82" s="25" t="s">
        <v>337</v>
      </c>
      <c r="C82" s="28">
        <v>0</v>
      </c>
    </row>
    <row r="83" spans="1:5">
      <c r="A83" s="27">
        <v>4341</v>
      </c>
      <c r="B83" s="25" t="s">
        <v>338</v>
      </c>
      <c r="C83" s="28">
        <v>0</v>
      </c>
    </row>
    <row r="84" spans="1:5">
      <c r="A84" s="27">
        <v>4390</v>
      </c>
      <c r="B84" s="25" t="s">
        <v>339</v>
      </c>
      <c r="C84" s="28">
        <v>0</v>
      </c>
    </row>
    <row r="85" spans="1:5">
      <c r="A85" s="27">
        <v>4391</v>
      </c>
      <c r="B85" s="25" t="s">
        <v>340</v>
      </c>
      <c r="C85" s="28">
        <v>0</v>
      </c>
    </row>
    <row r="86" spans="1:5">
      <c r="A86" s="27">
        <v>4392</v>
      </c>
      <c r="B86" s="25" t="s">
        <v>341</v>
      </c>
      <c r="C86" s="28">
        <v>0</v>
      </c>
    </row>
    <row r="87" spans="1:5">
      <c r="A87" s="27">
        <v>4393</v>
      </c>
      <c r="B87" s="25" t="s">
        <v>342</v>
      </c>
      <c r="C87" s="28">
        <v>0</v>
      </c>
    </row>
    <row r="88" spans="1:5">
      <c r="A88" s="27">
        <v>4394</v>
      </c>
      <c r="B88" s="25" t="s">
        <v>343</v>
      </c>
      <c r="C88" s="28">
        <v>0</v>
      </c>
    </row>
    <row r="89" spans="1:5">
      <c r="A89" s="27">
        <v>4395</v>
      </c>
      <c r="B89" s="25" t="s">
        <v>344</v>
      </c>
      <c r="C89" s="28">
        <v>0</v>
      </c>
    </row>
    <row r="90" spans="1:5">
      <c r="A90" s="27">
        <v>4396</v>
      </c>
      <c r="B90" s="25" t="s">
        <v>345</v>
      </c>
      <c r="C90" s="28">
        <v>0</v>
      </c>
    </row>
    <row r="91" spans="1:5">
      <c r="A91" s="27">
        <v>4399</v>
      </c>
      <c r="B91" s="25" t="s">
        <v>339</v>
      </c>
      <c r="C91" s="28">
        <v>0</v>
      </c>
    </row>
    <row r="94" spans="1:5">
      <c r="A94" s="24" t="s">
        <v>346</v>
      </c>
      <c r="B94" s="24"/>
      <c r="C94" s="24"/>
      <c r="D94" s="24"/>
      <c r="E94" s="24"/>
    </row>
    <row r="95" spans="1:5">
      <c r="A95" s="26" t="s">
        <v>110</v>
      </c>
      <c r="B95" s="26" t="s">
        <v>111</v>
      </c>
      <c r="C95" s="26" t="s">
        <v>112</v>
      </c>
      <c r="D95" s="26" t="s">
        <v>347</v>
      </c>
      <c r="E95" s="26" t="s">
        <v>128</v>
      </c>
    </row>
    <row r="96" spans="1:5" ht="11.25" customHeight="1">
      <c r="A96" s="27">
        <v>5000</v>
      </c>
      <c r="B96" s="25" t="s">
        <v>348</v>
      </c>
      <c r="C96" s="28">
        <v>97949042.219999999</v>
      </c>
      <c r="D96" s="32">
        <f>C96/C96</f>
        <v>1</v>
      </c>
    </row>
    <row r="97" spans="1:4" ht="11.25" customHeight="1">
      <c r="A97" s="27">
        <v>5100</v>
      </c>
      <c r="B97" s="25" t="s">
        <v>349</v>
      </c>
      <c r="C97" s="28">
        <v>79411526.430000007</v>
      </c>
      <c r="D97" s="100">
        <f>C97/$C$96</f>
        <v>0.8107432663980163</v>
      </c>
    </row>
    <row r="98" spans="1:4" ht="11.25" customHeight="1">
      <c r="A98" s="27">
        <v>5110</v>
      </c>
      <c r="B98" s="25" t="s">
        <v>350</v>
      </c>
      <c r="C98" s="28">
        <v>49740588.68</v>
      </c>
      <c r="D98" s="100">
        <f t="shared" ref="D98:D161" si="0">C98/$C$96</f>
        <v>0.50782108280629601</v>
      </c>
    </row>
    <row r="99" spans="1:4" ht="11.25" customHeight="1">
      <c r="A99" s="27">
        <v>5111</v>
      </c>
      <c r="B99" s="25" t="s">
        <v>351</v>
      </c>
      <c r="C99" s="28">
        <v>14329759.050000001</v>
      </c>
      <c r="D99" s="100">
        <f t="shared" si="0"/>
        <v>0.14629810282181646</v>
      </c>
    </row>
    <row r="100" spans="1:4" ht="11.25" customHeight="1">
      <c r="A100" s="27">
        <v>5112</v>
      </c>
      <c r="B100" s="25" t="s">
        <v>352</v>
      </c>
      <c r="C100" s="28">
        <v>16779361.27</v>
      </c>
      <c r="D100" s="100">
        <f t="shared" si="0"/>
        <v>0.17130704792715021</v>
      </c>
    </row>
    <row r="101" spans="1:4" ht="11.25" customHeight="1">
      <c r="A101" s="27">
        <v>5113</v>
      </c>
      <c r="B101" s="25" t="s">
        <v>353</v>
      </c>
      <c r="C101" s="28">
        <v>3351822.16</v>
      </c>
      <c r="D101" s="100">
        <f t="shared" si="0"/>
        <v>3.4220060595095837E-2</v>
      </c>
    </row>
    <row r="102" spans="1:4" ht="11.25" customHeight="1">
      <c r="A102" s="27">
        <v>5114</v>
      </c>
      <c r="B102" s="25" t="s">
        <v>354</v>
      </c>
      <c r="C102" s="28">
        <v>4907735.41</v>
      </c>
      <c r="D102" s="100">
        <f t="shared" si="0"/>
        <v>5.010498621290143E-2</v>
      </c>
    </row>
    <row r="103" spans="1:4" ht="11.25" customHeight="1">
      <c r="A103" s="27">
        <v>5115</v>
      </c>
      <c r="B103" s="25" t="s">
        <v>355</v>
      </c>
      <c r="C103" s="28">
        <v>10000634.74</v>
      </c>
      <c r="D103" s="100">
        <f t="shared" si="0"/>
        <v>0.10210038315165876</v>
      </c>
    </row>
    <row r="104" spans="1:4" ht="11.25" customHeight="1">
      <c r="A104" s="27">
        <v>5116</v>
      </c>
      <c r="B104" s="25" t="s">
        <v>356</v>
      </c>
      <c r="C104" s="28">
        <v>371276.05</v>
      </c>
      <c r="D104" s="100">
        <f t="shared" si="0"/>
        <v>3.7905020976732933E-3</v>
      </c>
    </row>
    <row r="105" spans="1:4" ht="11.25" customHeight="1">
      <c r="A105" s="27">
        <v>5120</v>
      </c>
      <c r="B105" s="25" t="s">
        <v>357</v>
      </c>
      <c r="C105" s="28">
        <v>8147065.75</v>
      </c>
      <c r="D105" s="100">
        <f t="shared" si="0"/>
        <v>8.3176573913823007E-2</v>
      </c>
    </row>
    <row r="106" spans="1:4" ht="11.25" customHeight="1">
      <c r="A106" s="27">
        <v>5121</v>
      </c>
      <c r="B106" s="25" t="s">
        <v>358</v>
      </c>
      <c r="C106" s="28">
        <v>439557.68</v>
      </c>
      <c r="D106" s="100">
        <f t="shared" si="0"/>
        <v>4.4876159075933021E-3</v>
      </c>
    </row>
    <row r="107" spans="1:4" ht="11.25" customHeight="1">
      <c r="A107" s="27">
        <v>5122</v>
      </c>
      <c r="B107" s="25" t="s">
        <v>359</v>
      </c>
      <c r="C107" s="28">
        <v>54971.48</v>
      </c>
      <c r="D107" s="100">
        <f t="shared" si="0"/>
        <v>5.6122529382707427E-4</v>
      </c>
    </row>
    <row r="108" spans="1:4" ht="11.25" customHeight="1">
      <c r="A108" s="27">
        <v>5123</v>
      </c>
      <c r="B108" s="25" t="s">
        <v>360</v>
      </c>
      <c r="C108" s="28">
        <v>0</v>
      </c>
      <c r="D108" s="100">
        <f t="shared" si="0"/>
        <v>0</v>
      </c>
    </row>
    <row r="109" spans="1:4" ht="11.25" customHeight="1">
      <c r="A109" s="27">
        <v>5124</v>
      </c>
      <c r="B109" s="25" t="s">
        <v>361</v>
      </c>
      <c r="C109" s="28">
        <v>1097123.69</v>
      </c>
      <c r="D109" s="100">
        <f t="shared" si="0"/>
        <v>1.1200963941390953E-2</v>
      </c>
    </row>
    <row r="110" spans="1:4" ht="11.25" customHeight="1">
      <c r="A110" s="27">
        <v>5125</v>
      </c>
      <c r="B110" s="25" t="s">
        <v>362</v>
      </c>
      <c r="C110" s="28">
        <v>1474118.17</v>
      </c>
      <c r="D110" s="100">
        <f t="shared" si="0"/>
        <v>1.5049847722747849E-2</v>
      </c>
    </row>
    <row r="111" spans="1:4" ht="11.25" customHeight="1">
      <c r="A111" s="27">
        <v>5126</v>
      </c>
      <c r="B111" s="25" t="s">
        <v>363</v>
      </c>
      <c r="C111" s="28">
        <v>414562.7</v>
      </c>
      <c r="D111" s="100">
        <f t="shared" si="0"/>
        <v>4.2324324016243557E-3</v>
      </c>
    </row>
    <row r="112" spans="1:4" ht="11.25" customHeight="1">
      <c r="A112" s="27">
        <v>5127</v>
      </c>
      <c r="B112" s="25" t="s">
        <v>364</v>
      </c>
      <c r="C112" s="28">
        <v>4075505.12</v>
      </c>
      <c r="D112" s="100">
        <f t="shared" si="0"/>
        <v>4.1608422375852813E-2</v>
      </c>
    </row>
    <row r="113" spans="1:4" ht="11.25" customHeight="1">
      <c r="A113" s="27">
        <v>5128</v>
      </c>
      <c r="B113" s="25" t="s">
        <v>365</v>
      </c>
      <c r="C113" s="28">
        <v>0</v>
      </c>
      <c r="D113" s="100">
        <f t="shared" si="0"/>
        <v>0</v>
      </c>
    </row>
    <row r="114" spans="1:4" ht="11.25" customHeight="1">
      <c r="A114" s="27">
        <v>5129</v>
      </c>
      <c r="B114" s="25" t="s">
        <v>366</v>
      </c>
      <c r="C114" s="28">
        <v>591226.91</v>
      </c>
      <c r="D114" s="100">
        <f t="shared" si="0"/>
        <v>6.0360662707866549E-3</v>
      </c>
    </row>
    <row r="115" spans="1:4" ht="11.25" customHeight="1">
      <c r="A115" s="27">
        <v>5130</v>
      </c>
      <c r="B115" s="25" t="s">
        <v>367</v>
      </c>
      <c r="C115" s="28">
        <v>21523872</v>
      </c>
      <c r="D115" s="100">
        <f t="shared" si="0"/>
        <v>0.21974560967789727</v>
      </c>
    </row>
    <row r="116" spans="1:4" ht="11.25" customHeight="1">
      <c r="A116" s="27">
        <v>5131</v>
      </c>
      <c r="B116" s="25" t="s">
        <v>368</v>
      </c>
      <c r="C116" s="28">
        <v>7177703.1299999999</v>
      </c>
      <c r="D116" s="100">
        <f t="shared" si="0"/>
        <v>7.3279972599205268E-2</v>
      </c>
    </row>
    <row r="117" spans="1:4" ht="11.25" customHeight="1">
      <c r="A117" s="27">
        <v>5132</v>
      </c>
      <c r="B117" s="25" t="s">
        <v>369</v>
      </c>
      <c r="C117" s="28">
        <v>1972092.76</v>
      </c>
      <c r="D117" s="100">
        <f t="shared" si="0"/>
        <v>2.0133864663735554E-2</v>
      </c>
    </row>
    <row r="118" spans="1:4" ht="11.25" customHeight="1">
      <c r="A118" s="27">
        <v>5133</v>
      </c>
      <c r="B118" s="25" t="s">
        <v>370</v>
      </c>
      <c r="C118" s="28">
        <v>5303708.5199999996</v>
      </c>
      <c r="D118" s="100">
        <f t="shared" si="0"/>
        <v>5.4147630234990161E-2</v>
      </c>
    </row>
    <row r="119" spans="1:4" ht="11.25" customHeight="1">
      <c r="A119" s="27">
        <v>5134</v>
      </c>
      <c r="B119" s="25" t="s">
        <v>371</v>
      </c>
      <c r="C119" s="28">
        <v>545757.29</v>
      </c>
      <c r="D119" s="100">
        <f t="shared" si="0"/>
        <v>5.5718491741266161E-3</v>
      </c>
    </row>
    <row r="120" spans="1:4" ht="11.25" customHeight="1">
      <c r="A120" s="27">
        <v>5135</v>
      </c>
      <c r="B120" s="25" t="s">
        <v>372</v>
      </c>
      <c r="C120" s="28">
        <v>2777900.99</v>
      </c>
      <c r="D120" s="100">
        <f t="shared" si="0"/>
        <v>2.836067537812827E-2</v>
      </c>
    </row>
    <row r="121" spans="1:4" ht="11.25" customHeight="1">
      <c r="A121" s="27">
        <v>5136</v>
      </c>
      <c r="B121" s="25" t="s">
        <v>373</v>
      </c>
      <c r="C121" s="28">
        <v>2043885.45</v>
      </c>
      <c r="D121" s="100">
        <f t="shared" si="0"/>
        <v>2.0866824255507253E-2</v>
      </c>
    </row>
    <row r="122" spans="1:4" ht="11.25" customHeight="1">
      <c r="A122" s="27">
        <v>5137</v>
      </c>
      <c r="B122" s="25" t="s">
        <v>374</v>
      </c>
      <c r="C122" s="28">
        <v>290182.14</v>
      </c>
      <c r="D122" s="100">
        <f t="shared" si="0"/>
        <v>2.9625827208012083E-3</v>
      </c>
    </row>
    <row r="123" spans="1:4" ht="11.25" customHeight="1">
      <c r="A123" s="27">
        <v>5138</v>
      </c>
      <c r="B123" s="25" t="s">
        <v>375</v>
      </c>
      <c r="C123" s="28">
        <v>540708.18000000005</v>
      </c>
      <c r="D123" s="100">
        <f t="shared" si="0"/>
        <v>5.5203008395481182E-3</v>
      </c>
    </row>
    <row r="124" spans="1:4" ht="11.25" customHeight="1">
      <c r="A124" s="27">
        <v>5139</v>
      </c>
      <c r="B124" s="25" t="s">
        <v>376</v>
      </c>
      <c r="C124" s="28">
        <v>871933.54</v>
      </c>
      <c r="D124" s="100">
        <f t="shared" si="0"/>
        <v>8.9019098118548207E-3</v>
      </c>
    </row>
    <row r="125" spans="1:4" ht="11.25" customHeight="1">
      <c r="A125" s="27">
        <v>5200</v>
      </c>
      <c r="B125" s="25" t="s">
        <v>377</v>
      </c>
      <c r="C125" s="28">
        <v>17211876.59</v>
      </c>
      <c r="D125" s="100">
        <f t="shared" si="0"/>
        <v>0.17572276563298078</v>
      </c>
    </row>
    <row r="126" spans="1:4" ht="11.25" customHeight="1">
      <c r="A126" s="27">
        <v>5210</v>
      </c>
      <c r="B126" s="25" t="s">
        <v>378</v>
      </c>
      <c r="C126" s="28">
        <v>0</v>
      </c>
      <c r="D126" s="100">
        <f t="shared" si="0"/>
        <v>0</v>
      </c>
    </row>
    <row r="127" spans="1:4" ht="11.25" customHeight="1">
      <c r="A127" s="27">
        <v>5211</v>
      </c>
      <c r="B127" s="25" t="s">
        <v>379</v>
      </c>
      <c r="C127" s="28">
        <v>0</v>
      </c>
      <c r="D127" s="100">
        <f t="shared" si="0"/>
        <v>0</v>
      </c>
    </row>
    <row r="128" spans="1:4" ht="11.25" customHeight="1">
      <c r="A128" s="27">
        <v>5212</v>
      </c>
      <c r="B128" s="25" t="s">
        <v>380</v>
      </c>
      <c r="C128" s="28">
        <v>0</v>
      </c>
      <c r="D128" s="100">
        <f t="shared" si="0"/>
        <v>0</v>
      </c>
    </row>
    <row r="129" spans="1:4" ht="11.25" customHeight="1">
      <c r="A129" s="27">
        <v>5220</v>
      </c>
      <c r="B129" s="25" t="s">
        <v>381</v>
      </c>
      <c r="C129" s="28">
        <v>0</v>
      </c>
      <c r="D129" s="100">
        <f t="shared" si="0"/>
        <v>0</v>
      </c>
    </row>
    <row r="130" spans="1:4" ht="11.25" customHeight="1">
      <c r="A130" s="27">
        <v>5221</v>
      </c>
      <c r="B130" s="25" t="s">
        <v>382</v>
      </c>
      <c r="C130" s="28">
        <v>0</v>
      </c>
      <c r="D130" s="100">
        <f t="shared" si="0"/>
        <v>0</v>
      </c>
    </row>
    <row r="131" spans="1:4" ht="11.25" customHeight="1">
      <c r="A131" s="27">
        <v>5222</v>
      </c>
      <c r="B131" s="25" t="s">
        <v>383</v>
      </c>
      <c r="C131" s="28">
        <v>0</v>
      </c>
      <c r="D131" s="100">
        <f t="shared" si="0"/>
        <v>0</v>
      </c>
    </row>
    <row r="132" spans="1:4" ht="11.25" customHeight="1">
      <c r="A132" s="27">
        <v>5230</v>
      </c>
      <c r="B132" s="25" t="s">
        <v>318</v>
      </c>
      <c r="C132" s="28">
        <v>0</v>
      </c>
      <c r="D132" s="100">
        <f t="shared" si="0"/>
        <v>0</v>
      </c>
    </row>
    <row r="133" spans="1:4" ht="11.25" customHeight="1">
      <c r="A133" s="27">
        <v>5231</v>
      </c>
      <c r="B133" s="25" t="s">
        <v>384</v>
      </c>
      <c r="C133" s="28">
        <v>0</v>
      </c>
      <c r="D133" s="100">
        <f t="shared" si="0"/>
        <v>0</v>
      </c>
    </row>
    <row r="134" spans="1:4" ht="11.25" customHeight="1">
      <c r="A134" s="27">
        <v>5232</v>
      </c>
      <c r="B134" s="25" t="s">
        <v>385</v>
      </c>
      <c r="C134" s="28">
        <v>0</v>
      </c>
      <c r="D134" s="100">
        <f t="shared" si="0"/>
        <v>0</v>
      </c>
    </row>
    <row r="135" spans="1:4" ht="11.25" customHeight="1">
      <c r="A135" s="27">
        <v>5240</v>
      </c>
      <c r="B135" s="25" t="s">
        <v>320</v>
      </c>
      <c r="C135" s="28">
        <v>17211876.59</v>
      </c>
      <c r="D135" s="100">
        <f t="shared" si="0"/>
        <v>0.17572276563298078</v>
      </c>
    </row>
    <row r="136" spans="1:4" ht="11.25" customHeight="1">
      <c r="A136" s="27">
        <v>5241</v>
      </c>
      <c r="B136" s="25" t="s">
        <v>386</v>
      </c>
      <c r="C136" s="28">
        <v>13720376.59</v>
      </c>
      <c r="D136" s="100">
        <f t="shared" si="0"/>
        <v>0.14007667945525318</v>
      </c>
    </row>
    <row r="137" spans="1:4" ht="11.25" customHeight="1">
      <c r="A137" s="27">
        <v>5242</v>
      </c>
      <c r="B137" s="25" t="s">
        <v>387</v>
      </c>
      <c r="C137" s="28">
        <v>3491500</v>
      </c>
      <c r="D137" s="100">
        <f t="shared" si="0"/>
        <v>3.5646086177727611E-2</v>
      </c>
    </row>
    <row r="138" spans="1:4" ht="11.25" customHeight="1">
      <c r="A138" s="27">
        <v>5243</v>
      </c>
      <c r="B138" s="25" t="s">
        <v>388</v>
      </c>
      <c r="C138" s="28">
        <v>0</v>
      </c>
      <c r="D138" s="100">
        <f t="shared" si="0"/>
        <v>0</v>
      </c>
    </row>
    <row r="139" spans="1:4" ht="11.25" customHeight="1">
      <c r="A139" s="27">
        <v>5244</v>
      </c>
      <c r="B139" s="25" t="s">
        <v>389</v>
      </c>
      <c r="C139" s="28">
        <v>0</v>
      </c>
      <c r="D139" s="100">
        <f t="shared" si="0"/>
        <v>0</v>
      </c>
    </row>
    <row r="140" spans="1:4" ht="11.25" customHeight="1">
      <c r="A140" s="27">
        <v>5250</v>
      </c>
      <c r="B140" s="25" t="s">
        <v>321</v>
      </c>
      <c r="C140" s="28">
        <v>0</v>
      </c>
      <c r="D140" s="100">
        <f t="shared" si="0"/>
        <v>0</v>
      </c>
    </row>
    <row r="141" spans="1:4" ht="11.25" customHeight="1">
      <c r="A141" s="27">
        <v>5251</v>
      </c>
      <c r="B141" s="25" t="s">
        <v>390</v>
      </c>
      <c r="C141" s="28">
        <v>0</v>
      </c>
      <c r="D141" s="100">
        <f t="shared" si="0"/>
        <v>0</v>
      </c>
    </row>
    <row r="142" spans="1:4" ht="11.25" customHeight="1">
      <c r="A142" s="27">
        <v>5252</v>
      </c>
      <c r="B142" s="25" t="s">
        <v>391</v>
      </c>
      <c r="C142" s="28">
        <v>0</v>
      </c>
      <c r="D142" s="100">
        <f t="shared" si="0"/>
        <v>0</v>
      </c>
    </row>
    <row r="143" spans="1:4" ht="11.25" customHeight="1">
      <c r="A143" s="27">
        <v>5259</v>
      </c>
      <c r="B143" s="25" t="s">
        <v>392</v>
      </c>
      <c r="C143" s="28">
        <v>0</v>
      </c>
      <c r="D143" s="100">
        <f t="shared" si="0"/>
        <v>0</v>
      </c>
    </row>
    <row r="144" spans="1:4" ht="11.25" customHeight="1">
      <c r="A144" s="27">
        <v>5260</v>
      </c>
      <c r="B144" s="25" t="s">
        <v>393</v>
      </c>
      <c r="C144" s="28">
        <v>0</v>
      </c>
      <c r="D144" s="100">
        <f t="shared" si="0"/>
        <v>0</v>
      </c>
    </row>
    <row r="145" spans="1:4" ht="11.25" customHeight="1">
      <c r="A145" s="27">
        <v>5261</v>
      </c>
      <c r="B145" s="25" t="s">
        <v>394</v>
      </c>
      <c r="C145" s="28">
        <v>0</v>
      </c>
      <c r="D145" s="100">
        <f t="shared" si="0"/>
        <v>0</v>
      </c>
    </row>
    <row r="146" spans="1:4" ht="11.25" customHeight="1">
      <c r="A146" s="27">
        <v>5262</v>
      </c>
      <c r="B146" s="25" t="s">
        <v>395</v>
      </c>
      <c r="C146" s="28">
        <v>0</v>
      </c>
      <c r="D146" s="100">
        <f t="shared" si="0"/>
        <v>0</v>
      </c>
    </row>
    <row r="147" spans="1:4" ht="11.25" customHeight="1">
      <c r="A147" s="27">
        <v>5270</v>
      </c>
      <c r="B147" s="25" t="s">
        <v>396</v>
      </c>
      <c r="C147" s="28">
        <v>0</v>
      </c>
      <c r="D147" s="100">
        <f t="shared" si="0"/>
        <v>0</v>
      </c>
    </row>
    <row r="148" spans="1:4" ht="11.25" customHeight="1">
      <c r="A148" s="27">
        <v>5271</v>
      </c>
      <c r="B148" s="25" t="s">
        <v>397</v>
      </c>
      <c r="C148" s="28">
        <v>0</v>
      </c>
      <c r="D148" s="100">
        <f t="shared" si="0"/>
        <v>0</v>
      </c>
    </row>
    <row r="149" spans="1:4" ht="11.25" customHeight="1">
      <c r="A149" s="27">
        <v>5280</v>
      </c>
      <c r="B149" s="25" t="s">
        <v>398</v>
      </c>
      <c r="C149" s="28">
        <v>0</v>
      </c>
      <c r="D149" s="100">
        <f t="shared" si="0"/>
        <v>0</v>
      </c>
    </row>
    <row r="150" spans="1:4" ht="11.25" customHeight="1">
      <c r="A150" s="27">
        <v>5281</v>
      </c>
      <c r="B150" s="25" t="s">
        <v>399</v>
      </c>
      <c r="C150" s="28">
        <v>0</v>
      </c>
      <c r="D150" s="100">
        <f t="shared" si="0"/>
        <v>0</v>
      </c>
    </row>
    <row r="151" spans="1:4" ht="11.25" customHeight="1">
      <c r="A151" s="27">
        <v>5282</v>
      </c>
      <c r="B151" s="25" t="s">
        <v>400</v>
      </c>
      <c r="C151" s="28">
        <v>0</v>
      </c>
      <c r="D151" s="100">
        <f t="shared" si="0"/>
        <v>0</v>
      </c>
    </row>
    <row r="152" spans="1:4" ht="11.25" customHeight="1">
      <c r="A152" s="27">
        <v>5283</v>
      </c>
      <c r="B152" s="25" t="s">
        <v>401</v>
      </c>
      <c r="C152" s="28">
        <v>0</v>
      </c>
      <c r="D152" s="100">
        <f t="shared" si="0"/>
        <v>0</v>
      </c>
    </row>
    <row r="153" spans="1:4" ht="11.25" customHeight="1">
      <c r="A153" s="27">
        <v>5284</v>
      </c>
      <c r="B153" s="25" t="s">
        <v>402</v>
      </c>
      <c r="C153" s="28">
        <v>0</v>
      </c>
      <c r="D153" s="100">
        <f t="shared" si="0"/>
        <v>0</v>
      </c>
    </row>
    <row r="154" spans="1:4" ht="11.25" customHeight="1">
      <c r="A154" s="27">
        <v>5285</v>
      </c>
      <c r="B154" s="25" t="s">
        <v>403</v>
      </c>
      <c r="C154" s="28">
        <v>0</v>
      </c>
      <c r="D154" s="100">
        <f t="shared" si="0"/>
        <v>0</v>
      </c>
    </row>
    <row r="155" spans="1:4" ht="11.25" customHeight="1">
      <c r="A155" s="27">
        <v>5290</v>
      </c>
      <c r="B155" s="25" t="s">
        <v>404</v>
      </c>
      <c r="C155" s="28">
        <v>0</v>
      </c>
      <c r="D155" s="100">
        <f t="shared" si="0"/>
        <v>0</v>
      </c>
    </row>
    <row r="156" spans="1:4" ht="11.25" customHeight="1">
      <c r="A156" s="27">
        <v>5291</v>
      </c>
      <c r="B156" s="25" t="s">
        <v>405</v>
      </c>
      <c r="C156" s="28">
        <v>0</v>
      </c>
      <c r="D156" s="100">
        <f t="shared" si="0"/>
        <v>0</v>
      </c>
    </row>
    <row r="157" spans="1:4" ht="11.25" customHeight="1">
      <c r="A157" s="27">
        <v>5292</v>
      </c>
      <c r="B157" s="25" t="s">
        <v>406</v>
      </c>
      <c r="C157" s="28">
        <v>0</v>
      </c>
      <c r="D157" s="100">
        <f t="shared" si="0"/>
        <v>0</v>
      </c>
    </row>
    <row r="158" spans="1:4" ht="11.25" customHeight="1">
      <c r="A158" s="27">
        <v>5300</v>
      </c>
      <c r="B158" s="25" t="s">
        <v>407</v>
      </c>
      <c r="C158" s="28">
        <v>0</v>
      </c>
      <c r="D158" s="100">
        <f t="shared" si="0"/>
        <v>0</v>
      </c>
    </row>
    <row r="159" spans="1:4" ht="11.25" customHeight="1">
      <c r="A159" s="27">
        <v>5310</v>
      </c>
      <c r="B159" s="25" t="s">
        <v>311</v>
      </c>
      <c r="C159" s="28">
        <v>0</v>
      </c>
      <c r="D159" s="100">
        <f t="shared" si="0"/>
        <v>0</v>
      </c>
    </row>
    <row r="160" spans="1:4" ht="11.25" customHeight="1">
      <c r="A160" s="27">
        <v>5311</v>
      </c>
      <c r="B160" s="25" t="s">
        <v>408</v>
      </c>
      <c r="C160" s="28">
        <v>0</v>
      </c>
      <c r="D160" s="100">
        <f t="shared" si="0"/>
        <v>0</v>
      </c>
    </row>
    <row r="161" spans="1:4" ht="11.25" customHeight="1">
      <c r="A161" s="27">
        <v>5312</v>
      </c>
      <c r="B161" s="25" t="s">
        <v>409</v>
      </c>
      <c r="C161" s="28">
        <v>0</v>
      </c>
      <c r="D161" s="100">
        <f t="shared" si="0"/>
        <v>0</v>
      </c>
    </row>
    <row r="162" spans="1:4" ht="11.25" customHeight="1">
      <c r="A162" s="27">
        <v>5320</v>
      </c>
      <c r="B162" s="25" t="s">
        <v>312</v>
      </c>
      <c r="C162" s="28">
        <v>0</v>
      </c>
      <c r="D162" s="100">
        <f t="shared" ref="D162:D217" si="1">C162/$C$96</f>
        <v>0</v>
      </c>
    </row>
    <row r="163" spans="1:4" ht="11.25" customHeight="1">
      <c r="A163" s="27">
        <v>5321</v>
      </c>
      <c r="B163" s="25" t="s">
        <v>410</v>
      </c>
      <c r="C163" s="28">
        <v>0</v>
      </c>
      <c r="D163" s="100">
        <f t="shared" si="1"/>
        <v>0</v>
      </c>
    </row>
    <row r="164" spans="1:4" ht="11.25" customHeight="1">
      <c r="A164" s="27">
        <v>5322</v>
      </c>
      <c r="B164" s="25" t="s">
        <v>411</v>
      </c>
      <c r="C164" s="28">
        <v>0</v>
      </c>
      <c r="D164" s="100">
        <f t="shared" si="1"/>
        <v>0</v>
      </c>
    </row>
    <row r="165" spans="1:4">
      <c r="A165" s="27">
        <v>5330</v>
      </c>
      <c r="B165" s="25" t="s">
        <v>313</v>
      </c>
      <c r="C165" s="28">
        <v>0</v>
      </c>
      <c r="D165" s="100">
        <f t="shared" si="1"/>
        <v>0</v>
      </c>
    </row>
    <row r="166" spans="1:4">
      <c r="A166" s="27">
        <v>5331</v>
      </c>
      <c r="B166" s="25" t="s">
        <v>412</v>
      </c>
      <c r="C166" s="28">
        <v>0</v>
      </c>
      <c r="D166" s="100">
        <f t="shared" si="1"/>
        <v>0</v>
      </c>
    </row>
    <row r="167" spans="1:4">
      <c r="A167" s="27">
        <v>5332</v>
      </c>
      <c r="B167" s="25" t="s">
        <v>413</v>
      </c>
      <c r="C167" s="28">
        <v>0</v>
      </c>
      <c r="D167" s="100">
        <f t="shared" si="1"/>
        <v>0</v>
      </c>
    </row>
    <row r="168" spans="1:4">
      <c r="A168" s="27">
        <v>5400</v>
      </c>
      <c r="B168" s="25" t="s">
        <v>414</v>
      </c>
      <c r="C168" s="28">
        <v>0</v>
      </c>
      <c r="D168" s="100">
        <f t="shared" si="1"/>
        <v>0</v>
      </c>
    </row>
    <row r="169" spans="1:4">
      <c r="A169" s="27">
        <v>5410</v>
      </c>
      <c r="B169" s="25" t="s">
        <v>415</v>
      </c>
      <c r="C169" s="28">
        <v>0</v>
      </c>
      <c r="D169" s="100">
        <f t="shared" si="1"/>
        <v>0</v>
      </c>
    </row>
    <row r="170" spans="1:4">
      <c r="A170" s="27">
        <v>5411</v>
      </c>
      <c r="B170" s="25" t="s">
        <v>416</v>
      </c>
      <c r="C170" s="28">
        <v>0</v>
      </c>
      <c r="D170" s="100">
        <f t="shared" si="1"/>
        <v>0</v>
      </c>
    </row>
    <row r="171" spans="1:4">
      <c r="A171" s="27">
        <v>5412</v>
      </c>
      <c r="B171" s="25" t="s">
        <v>417</v>
      </c>
      <c r="C171" s="28">
        <v>0</v>
      </c>
      <c r="D171" s="100">
        <f t="shared" si="1"/>
        <v>0</v>
      </c>
    </row>
    <row r="172" spans="1:4">
      <c r="A172" s="27">
        <v>5420</v>
      </c>
      <c r="B172" s="25" t="s">
        <v>418</v>
      </c>
      <c r="C172" s="28">
        <v>0</v>
      </c>
      <c r="D172" s="100">
        <f t="shared" si="1"/>
        <v>0</v>
      </c>
    </row>
    <row r="173" spans="1:4">
      <c r="A173" s="27">
        <v>5421</v>
      </c>
      <c r="B173" s="25" t="s">
        <v>419</v>
      </c>
      <c r="C173" s="28">
        <v>0</v>
      </c>
      <c r="D173" s="100">
        <f t="shared" si="1"/>
        <v>0</v>
      </c>
    </row>
    <row r="174" spans="1:4">
      <c r="A174" s="27">
        <v>5422</v>
      </c>
      <c r="B174" s="25" t="s">
        <v>420</v>
      </c>
      <c r="C174" s="28">
        <v>0</v>
      </c>
      <c r="D174" s="100">
        <f t="shared" si="1"/>
        <v>0</v>
      </c>
    </row>
    <row r="175" spans="1:4">
      <c r="A175" s="27">
        <v>5430</v>
      </c>
      <c r="B175" s="25" t="s">
        <v>421</v>
      </c>
      <c r="C175" s="28">
        <v>0</v>
      </c>
      <c r="D175" s="100">
        <f t="shared" si="1"/>
        <v>0</v>
      </c>
    </row>
    <row r="176" spans="1:4">
      <c r="A176" s="27">
        <v>5431</v>
      </c>
      <c r="B176" s="25" t="s">
        <v>422</v>
      </c>
      <c r="C176" s="28">
        <v>0</v>
      </c>
      <c r="D176" s="100">
        <f t="shared" si="1"/>
        <v>0</v>
      </c>
    </row>
    <row r="177" spans="1:4">
      <c r="A177" s="27">
        <v>5432</v>
      </c>
      <c r="B177" s="25" t="s">
        <v>423</v>
      </c>
      <c r="C177" s="28">
        <v>0</v>
      </c>
      <c r="D177" s="100">
        <f t="shared" si="1"/>
        <v>0</v>
      </c>
    </row>
    <row r="178" spans="1:4">
      <c r="A178" s="27">
        <v>5440</v>
      </c>
      <c r="B178" s="25" t="s">
        <v>424</v>
      </c>
      <c r="C178" s="28">
        <v>0</v>
      </c>
      <c r="D178" s="100">
        <f t="shared" si="1"/>
        <v>0</v>
      </c>
    </row>
    <row r="179" spans="1:4">
      <c r="A179" s="27">
        <v>5441</v>
      </c>
      <c r="B179" s="25" t="s">
        <v>424</v>
      </c>
      <c r="C179" s="28">
        <v>0</v>
      </c>
      <c r="D179" s="100">
        <f t="shared" si="1"/>
        <v>0</v>
      </c>
    </row>
    <row r="180" spans="1:4">
      <c r="A180" s="27">
        <v>5450</v>
      </c>
      <c r="B180" s="25" t="s">
        <v>425</v>
      </c>
      <c r="C180" s="28">
        <v>0</v>
      </c>
      <c r="D180" s="100">
        <f t="shared" si="1"/>
        <v>0</v>
      </c>
    </row>
    <row r="181" spans="1:4">
      <c r="A181" s="27">
        <v>5451</v>
      </c>
      <c r="B181" s="25" t="s">
        <v>426</v>
      </c>
      <c r="C181" s="28">
        <v>0</v>
      </c>
      <c r="D181" s="100">
        <f t="shared" si="1"/>
        <v>0</v>
      </c>
    </row>
    <row r="182" spans="1:4">
      <c r="A182" s="27">
        <v>5452</v>
      </c>
      <c r="B182" s="25" t="s">
        <v>427</v>
      </c>
      <c r="C182" s="28">
        <v>0</v>
      </c>
      <c r="D182" s="100">
        <f t="shared" si="1"/>
        <v>0</v>
      </c>
    </row>
    <row r="183" spans="1:4">
      <c r="A183" s="27">
        <v>5500</v>
      </c>
      <c r="B183" s="25" t="s">
        <v>428</v>
      </c>
      <c r="C183" s="28">
        <v>1325639.2</v>
      </c>
      <c r="D183" s="100">
        <f t="shared" si="1"/>
        <v>1.3533967969002974E-2</v>
      </c>
    </row>
    <row r="184" spans="1:4">
      <c r="A184" s="27">
        <v>5510</v>
      </c>
      <c r="B184" s="25" t="s">
        <v>429</v>
      </c>
      <c r="C184" s="28">
        <v>1329523.6100000001</v>
      </c>
      <c r="D184" s="100">
        <f t="shared" si="1"/>
        <v>1.3573625426717318E-2</v>
      </c>
    </row>
    <row r="185" spans="1:4">
      <c r="A185" s="27">
        <v>5511</v>
      </c>
      <c r="B185" s="25" t="s">
        <v>430</v>
      </c>
      <c r="C185" s="28">
        <v>1268880.81</v>
      </c>
      <c r="D185" s="100">
        <f t="shared" si="1"/>
        <v>1.2954499413582935E-2</v>
      </c>
    </row>
    <row r="186" spans="1:4">
      <c r="A186" s="27">
        <v>5512</v>
      </c>
      <c r="B186" s="25" t="s">
        <v>431</v>
      </c>
      <c r="C186" s="28">
        <v>0</v>
      </c>
      <c r="D186" s="100">
        <f t="shared" si="1"/>
        <v>0</v>
      </c>
    </row>
    <row r="187" spans="1:4">
      <c r="A187" s="27">
        <v>5513</v>
      </c>
      <c r="B187" s="25" t="s">
        <v>432</v>
      </c>
      <c r="C187" s="28">
        <v>0</v>
      </c>
      <c r="D187" s="100">
        <f t="shared" si="1"/>
        <v>0</v>
      </c>
    </row>
    <row r="188" spans="1:4">
      <c r="A188" s="27">
        <v>5514</v>
      </c>
      <c r="B188" s="25" t="s">
        <v>433</v>
      </c>
      <c r="C188" s="28">
        <v>0</v>
      </c>
      <c r="D188" s="100">
        <f t="shared" si="1"/>
        <v>0</v>
      </c>
    </row>
    <row r="189" spans="1:4">
      <c r="A189" s="27">
        <v>5515</v>
      </c>
      <c r="B189" s="25" t="s">
        <v>434</v>
      </c>
      <c r="C189" s="28">
        <v>0</v>
      </c>
      <c r="D189" s="100">
        <f t="shared" si="1"/>
        <v>0</v>
      </c>
    </row>
    <row r="190" spans="1:4">
      <c r="A190" s="27">
        <v>5516</v>
      </c>
      <c r="B190" s="25" t="s">
        <v>435</v>
      </c>
      <c r="C190" s="28">
        <v>0</v>
      </c>
      <c r="D190" s="100">
        <f t="shared" si="1"/>
        <v>0</v>
      </c>
    </row>
    <row r="191" spans="1:4">
      <c r="A191" s="27">
        <v>5517</v>
      </c>
      <c r="B191" s="25" t="s">
        <v>436</v>
      </c>
      <c r="C191" s="28">
        <v>60642.8</v>
      </c>
      <c r="D191" s="100">
        <f t="shared" si="1"/>
        <v>6.1912601313438345E-4</v>
      </c>
    </row>
    <row r="192" spans="1:4">
      <c r="A192" s="27">
        <v>5518</v>
      </c>
      <c r="B192" s="25" t="s">
        <v>437</v>
      </c>
      <c r="C192" s="28">
        <v>2242.67</v>
      </c>
      <c r="D192" s="100">
        <f t="shared" si="1"/>
        <v>2.2896293308951561E-5</v>
      </c>
    </row>
    <row r="193" spans="1:4">
      <c r="A193" s="27">
        <v>5520</v>
      </c>
      <c r="B193" s="25" t="s">
        <v>438</v>
      </c>
      <c r="C193" s="28">
        <v>0</v>
      </c>
      <c r="D193" s="100">
        <f t="shared" si="1"/>
        <v>0</v>
      </c>
    </row>
    <row r="194" spans="1:4">
      <c r="A194" s="27">
        <v>5521</v>
      </c>
      <c r="B194" s="25" t="s">
        <v>439</v>
      </c>
      <c r="C194" s="28">
        <v>0</v>
      </c>
      <c r="D194" s="100">
        <f t="shared" si="1"/>
        <v>0</v>
      </c>
    </row>
    <row r="195" spans="1:4">
      <c r="A195" s="27">
        <v>5522</v>
      </c>
      <c r="B195" s="25" t="s">
        <v>440</v>
      </c>
      <c r="C195" s="28">
        <v>0</v>
      </c>
      <c r="D195" s="100">
        <f t="shared" si="1"/>
        <v>0</v>
      </c>
    </row>
    <row r="196" spans="1:4">
      <c r="A196" s="27">
        <v>5530</v>
      </c>
      <c r="B196" s="25" t="s">
        <v>441</v>
      </c>
      <c r="C196" s="28">
        <v>-3884.41</v>
      </c>
      <c r="D196" s="100">
        <f t="shared" si="1"/>
        <v>-3.9657457714342519E-5</v>
      </c>
    </row>
    <row r="197" spans="1:4">
      <c r="A197" s="27">
        <v>5531</v>
      </c>
      <c r="B197" s="25" t="s">
        <v>442</v>
      </c>
      <c r="C197" s="28">
        <v>0</v>
      </c>
      <c r="D197" s="100">
        <f t="shared" si="1"/>
        <v>0</v>
      </c>
    </row>
    <row r="198" spans="1:4">
      <c r="A198" s="27">
        <v>5532</v>
      </c>
      <c r="B198" s="25" t="s">
        <v>443</v>
      </c>
      <c r="C198" s="28">
        <v>0</v>
      </c>
      <c r="D198" s="100">
        <f t="shared" si="1"/>
        <v>0</v>
      </c>
    </row>
    <row r="199" spans="1:4">
      <c r="A199" s="27">
        <v>5533</v>
      </c>
      <c r="B199" s="25" t="s">
        <v>444</v>
      </c>
      <c r="C199" s="28">
        <v>0</v>
      </c>
      <c r="D199" s="100">
        <f t="shared" si="1"/>
        <v>0</v>
      </c>
    </row>
    <row r="200" spans="1:4">
      <c r="A200" s="27">
        <v>5534</v>
      </c>
      <c r="B200" s="25" t="s">
        <v>445</v>
      </c>
      <c r="C200" s="28">
        <v>0</v>
      </c>
      <c r="D200" s="100">
        <f t="shared" si="1"/>
        <v>0</v>
      </c>
    </row>
    <row r="201" spans="1:4">
      <c r="A201" s="27">
        <v>5535</v>
      </c>
      <c r="B201" s="25" t="s">
        <v>446</v>
      </c>
      <c r="C201" s="28">
        <v>-3884.41</v>
      </c>
      <c r="D201" s="100">
        <f t="shared" si="1"/>
        <v>-3.9657457714342519E-5</v>
      </c>
    </row>
    <row r="202" spans="1:4">
      <c r="A202" s="27">
        <v>5540</v>
      </c>
      <c r="B202" s="25" t="s">
        <v>447</v>
      </c>
      <c r="C202" s="28">
        <v>0</v>
      </c>
      <c r="D202" s="100">
        <f t="shared" si="1"/>
        <v>0</v>
      </c>
    </row>
    <row r="203" spans="1:4">
      <c r="A203" s="27">
        <v>5541</v>
      </c>
      <c r="B203" s="25" t="s">
        <v>447</v>
      </c>
      <c r="C203" s="28">
        <v>0</v>
      </c>
      <c r="D203" s="100">
        <f t="shared" si="1"/>
        <v>0</v>
      </c>
    </row>
    <row r="204" spans="1:4">
      <c r="A204" s="27">
        <v>5550</v>
      </c>
      <c r="B204" s="25" t="s">
        <v>448</v>
      </c>
      <c r="C204" s="28">
        <v>0</v>
      </c>
      <c r="D204" s="100">
        <f t="shared" si="1"/>
        <v>0</v>
      </c>
    </row>
    <row r="205" spans="1:4">
      <c r="A205" s="27">
        <v>5551</v>
      </c>
      <c r="B205" s="25" t="s">
        <v>448</v>
      </c>
      <c r="C205" s="28">
        <v>0</v>
      </c>
      <c r="D205" s="100">
        <f t="shared" si="1"/>
        <v>0</v>
      </c>
    </row>
    <row r="206" spans="1:4">
      <c r="A206" s="27">
        <v>5590</v>
      </c>
      <c r="B206" s="25" t="s">
        <v>449</v>
      </c>
      <c r="C206" s="28">
        <v>0</v>
      </c>
      <c r="D206" s="100">
        <f t="shared" si="1"/>
        <v>0</v>
      </c>
    </row>
    <row r="207" spans="1:4">
      <c r="A207" s="27">
        <v>5591</v>
      </c>
      <c r="B207" s="25" t="s">
        <v>450</v>
      </c>
      <c r="C207" s="28">
        <v>0</v>
      </c>
      <c r="D207" s="100">
        <f t="shared" si="1"/>
        <v>0</v>
      </c>
    </row>
    <row r="208" spans="1:4">
      <c r="A208" s="27">
        <v>5592</v>
      </c>
      <c r="B208" s="25" t="s">
        <v>451</v>
      </c>
      <c r="C208" s="28">
        <v>0</v>
      </c>
      <c r="D208" s="100">
        <f t="shared" si="1"/>
        <v>0</v>
      </c>
    </row>
    <row r="209" spans="1:4">
      <c r="A209" s="27">
        <v>5593</v>
      </c>
      <c r="B209" s="25" t="s">
        <v>452</v>
      </c>
      <c r="C209" s="28">
        <v>0</v>
      </c>
      <c r="D209" s="100">
        <f t="shared" si="1"/>
        <v>0</v>
      </c>
    </row>
    <row r="210" spans="1:4">
      <c r="A210" s="27">
        <v>5594</v>
      </c>
      <c r="B210" s="25" t="s">
        <v>453</v>
      </c>
      <c r="C210" s="28">
        <v>0</v>
      </c>
      <c r="D210" s="100">
        <f t="shared" si="1"/>
        <v>0</v>
      </c>
    </row>
    <row r="211" spans="1:4">
      <c r="A211" s="27">
        <v>5595</v>
      </c>
      <c r="B211" s="25" t="s">
        <v>454</v>
      </c>
      <c r="C211" s="28">
        <v>0</v>
      </c>
      <c r="D211" s="100">
        <f t="shared" si="1"/>
        <v>0</v>
      </c>
    </row>
    <row r="212" spans="1:4">
      <c r="A212" s="27">
        <v>5596</v>
      </c>
      <c r="B212" s="25" t="s">
        <v>344</v>
      </c>
      <c r="C212" s="28">
        <v>0</v>
      </c>
      <c r="D212" s="100">
        <f t="shared" si="1"/>
        <v>0</v>
      </c>
    </row>
    <row r="213" spans="1:4">
      <c r="A213" s="27">
        <v>5597</v>
      </c>
      <c r="B213" s="25" t="s">
        <v>455</v>
      </c>
      <c r="C213" s="28">
        <v>0</v>
      </c>
      <c r="D213" s="100">
        <f t="shared" si="1"/>
        <v>0</v>
      </c>
    </row>
    <row r="214" spans="1:4">
      <c r="A214" s="27">
        <v>5599</v>
      </c>
      <c r="B214" s="25" t="s">
        <v>456</v>
      </c>
      <c r="C214" s="28">
        <v>0</v>
      </c>
      <c r="D214" s="100">
        <f t="shared" si="1"/>
        <v>0</v>
      </c>
    </row>
    <row r="215" spans="1:4">
      <c r="A215" s="27">
        <v>5600</v>
      </c>
      <c r="B215" s="25" t="s">
        <v>457</v>
      </c>
      <c r="C215" s="28">
        <v>0</v>
      </c>
      <c r="D215" s="100">
        <f t="shared" si="1"/>
        <v>0</v>
      </c>
    </row>
    <row r="216" spans="1:4">
      <c r="A216" s="27">
        <v>5610</v>
      </c>
      <c r="B216" s="25" t="s">
        <v>458</v>
      </c>
      <c r="C216" s="28">
        <v>0</v>
      </c>
      <c r="D216" s="100">
        <f t="shared" si="1"/>
        <v>0</v>
      </c>
    </row>
    <row r="217" spans="1:4">
      <c r="A217" s="27">
        <v>5611</v>
      </c>
      <c r="B217" s="25" t="s">
        <v>459</v>
      </c>
      <c r="C217" s="28">
        <v>0</v>
      </c>
      <c r="D217" s="100">
        <f t="shared" si="1"/>
        <v>0</v>
      </c>
    </row>
    <row r="219" spans="1:4" ht="12">
      <c r="A219" s="98" t="s">
        <v>586</v>
      </c>
    </row>
  </sheetData>
  <sheetProtection formatCells="0" formatColumns="0" formatRows="0" insertColumns="0" insertRows="0" insertHyperlinks="0" deleteColumns="0" deleteRows="0" sort="0" autoFilter="0" pivotTables="0"/>
  <autoFilter ref="A7:E66"/>
  <mergeCells count="3">
    <mergeCell ref="A1:C1"/>
    <mergeCell ref="A2:C2"/>
    <mergeCell ref="A3:C3"/>
  </mergeCells>
  <printOptions horizontalCentered="1"/>
  <pageMargins left="0.6692913385826772" right="0.70866141732283472" top="0.74803149606299213" bottom="0.74803149606299213" header="0.31496062992125984" footer="0.31496062992125984"/>
  <pageSetup scale="64" fitToHeight="4" orientation="landscape"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130" zoomScaleNormal="130" workbookViewId="0">
      <selection activeCell="K25" sqref="K25"/>
    </sheetView>
  </sheetViews>
  <sheetFormatPr baseColWidth="10" defaultColWidth="9.140625" defaultRowHeight="11.25"/>
  <cols>
    <col min="1" max="1" width="10" style="35" customWidth="1"/>
    <col min="2" max="2" width="48.140625" style="35" customWidth="1"/>
    <col min="3" max="3" width="22.85546875" style="35" customWidth="1"/>
    <col min="4" max="4" width="11.140625" style="35" bestFit="1" customWidth="1"/>
    <col min="5" max="5" width="9.28515625" style="35" bestFit="1" customWidth="1"/>
    <col min="6" max="16384" width="9.140625" style="35"/>
  </cols>
  <sheetData>
    <row r="1" spans="1:5" ht="18.95" customHeight="1">
      <c r="A1" s="751" t="str">
        <f>'ESF-FIDOC'!A1</f>
        <v>Fideicomiso de Obras por Cooperación</v>
      </c>
      <c r="B1" s="751"/>
      <c r="C1" s="751"/>
      <c r="D1" s="33" t="s">
        <v>42</v>
      </c>
      <c r="E1" s="34">
        <f>'ESF-FIDOC'!H1</f>
        <v>2018</v>
      </c>
    </row>
    <row r="2" spans="1:5" ht="18.95" customHeight="1">
      <c r="A2" s="751" t="s">
        <v>460</v>
      </c>
      <c r="B2" s="751"/>
      <c r="C2" s="751"/>
      <c r="D2" s="33" t="s">
        <v>44</v>
      </c>
      <c r="E2" s="34" t="str">
        <f>'ESF-FIDOC'!H2</f>
        <v>Trimestral</v>
      </c>
    </row>
    <row r="3" spans="1:5" ht="18.95" customHeight="1">
      <c r="A3" s="751" t="str">
        <f>'ESF-FIDOC'!A3</f>
        <v>Correspondiente del 01 de enero al 31 de diciembre 2018</v>
      </c>
      <c r="B3" s="751"/>
      <c r="C3" s="751"/>
      <c r="D3" s="33" t="s">
        <v>47</v>
      </c>
      <c r="E3" s="34">
        <f>'ESF-FIDOC'!H3</f>
        <v>4</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v>0</v>
      </c>
    </row>
    <row r="9" spans="1:5">
      <c r="A9" s="39">
        <v>3120</v>
      </c>
      <c r="B9" s="35" t="s">
        <v>463</v>
      </c>
      <c r="C9" s="40">
        <v>0</v>
      </c>
    </row>
    <row r="10" spans="1:5">
      <c r="A10" s="39">
        <v>3130</v>
      </c>
      <c r="B10" s="35" t="s">
        <v>464</v>
      </c>
      <c r="C10" s="40">
        <v>0</v>
      </c>
    </row>
    <row r="12" spans="1:5">
      <c r="A12" s="37" t="s">
        <v>465</v>
      </c>
      <c r="B12" s="37"/>
      <c r="C12" s="37"/>
      <c r="D12" s="37"/>
      <c r="E12" s="37"/>
    </row>
    <row r="13" spans="1:5">
      <c r="A13" s="38" t="s">
        <v>110</v>
      </c>
      <c r="B13" s="38" t="s">
        <v>111</v>
      </c>
      <c r="C13" s="38" t="s">
        <v>112</v>
      </c>
      <c r="D13" s="38" t="s">
        <v>466</v>
      </c>
      <c r="E13" s="38"/>
    </row>
    <row r="14" spans="1:5">
      <c r="A14" s="39">
        <v>3210</v>
      </c>
      <c r="B14" s="35" t="s">
        <v>467</v>
      </c>
      <c r="C14" s="40">
        <v>4644551.26</v>
      </c>
      <c r="D14" s="35" t="s">
        <v>1295</v>
      </c>
    </row>
    <row r="15" spans="1:5">
      <c r="A15" s="39">
        <v>3220</v>
      </c>
      <c r="B15" s="35" t="s">
        <v>468</v>
      </c>
      <c r="C15" s="40">
        <v>102159971.05</v>
      </c>
      <c r="D15" s="35" t="s">
        <v>1295</v>
      </c>
    </row>
    <row r="16" spans="1:5">
      <c r="A16" s="39">
        <v>3230</v>
      </c>
      <c r="B16" s="35" t="s">
        <v>469</v>
      </c>
      <c r="C16" s="40">
        <v>0</v>
      </c>
    </row>
    <row r="17" spans="1:3">
      <c r="A17" s="39">
        <v>3231</v>
      </c>
      <c r="B17" s="35" t="s">
        <v>470</v>
      </c>
      <c r="C17" s="40">
        <v>0</v>
      </c>
    </row>
    <row r="18" spans="1:3">
      <c r="A18" s="39">
        <v>3232</v>
      </c>
      <c r="B18" s="35" t="s">
        <v>471</v>
      </c>
      <c r="C18" s="40">
        <v>0</v>
      </c>
    </row>
    <row r="19" spans="1:3">
      <c r="A19" s="39">
        <v>3233</v>
      </c>
      <c r="B19" s="35" t="s">
        <v>472</v>
      </c>
      <c r="C19" s="40">
        <v>0</v>
      </c>
    </row>
    <row r="20" spans="1:3">
      <c r="A20" s="39">
        <v>3239</v>
      </c>
      <c r="B20" s="35" t="s">
        <v>473</v>
      </c>
      <c r="C20" s="40">
        <v>0</v>
      </c>
    </row>
    <row r="21" spans="1:3">
      <c r="A21" s="39">
        <v>3240</v>
      </c>
      <c r="B21" s="35" t="s">
        <v>474</v>
      </c>
      <c r="C21" s="40">
        <v>0</v>
      </c>
    </row>
    <row r="22" spans="1:3">
      <c r="A22" s="39">
        <v>3241</v>
      </c>
      <c r="B22" s="35" t="s">
        <v>475</v>
      </c>
      <c r="C22" s="40">
        <v>0</v>
      </c>
    </row>
    <row r="23" spans="1:3">
      <c r="A23" s="39">
        <v>3242</v>
      </c>
      <c r="B23" s="35" t="s">
        <v>476</v>
      </c>
      <c r="C23" s="40">
        <v>0</v>
      </c>
    </row>
    <row r="24" spans="1:3">
      <c r="A24" s="39">
        <v>3243</v>
      </c>
      <c r="B24" s="35" t="s">
        <v>477</v>
      </c>
      <c r="C24" s="40">
        <v>0</v>
      </c>
    </row>
    <row r="25" spans="1:3">
      <c r="A25" s="39">
        <v>3250</v>
      </c>
      <c r="B25" s="35" t="s">
        <v>478</v>
      </c>
      <c r="C25" s="40">
        <v>0</v>
      </c>
    </row>
    <row r="26" spans="1:3">
      <c r="A26" s="39">
        <v>3251</v>
      </c>
      <c r="B26" s="35" t="s">
        <v>479</v>
      </c>
      <c r="C26" s="40">
        <v>0</v>
      </c>
    </row>
    <row r="27" spans="1:3">
      <c r="A27" s="39">
        <v>3252</v>
      </c>
      <c r="B27" s="35" t="s">
        <v>480</v>
      </c>
      <c r="C27" s="40">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120" zoomScaleNormal="120" workbookViewId="0">
      <selection activeCell="K25" sqref="K25"/>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42578125" style="35" bestFit="1" customWidth="1"/>
    <col min="5" max="5" width="19.140625" style="35" customWidth="1"/>
    <col min="6" max="16384" width="9.140625" style="35"/>
  </cols>
  <sheetData>
    <row r="1" spans="1:5" s="41" customFormat="1" ht="18.95" customHeight="1">
      <c r="A1" s="751" t="str">
        <f>'ESF-FIDOC'!A1</f>
        <v>Fideicomiso de Obras por Cooperación</v>
      </c>
      <c r="B1" s="751"/>
      <c r="C1" s="751"/>
      <c r="D1" s="33" t="s">
        <v>42</v>
      </c>
      <c r="E1" s="34">
        <f>'ESF-FIDOC'!H1</f>
        <v>2018</v>
      </c>
    </row>
    <row r="2" spans="1:5" s="41" customFormat="1" ht="18.95" customHeight="1">
      <c r="A2" s="751" t="s">
        <v>481</v>
      </c>
      <c r="B2" s="751"/>
      <c r="C2" s="751"/>
      <c r="D2" s="33" t="s">
        <v>44</v>
      </c>
      <c r="E2" s="34" t="str">
        <f>'ESF-FIDOC'!H2</f>
        <v>Trimestral</v>
      </c>
    </row>
    <row r="3" spans="1:5" s="41" customFormat="1" ht="18.95" customHeight="1">
      <c r="A3" s="751" t="str">
        <f>'ESF-FIDOC'!A3</f>
        <v>Correspondiente del 01 de enero al 31 de diciembre 2018</v>
      </c>
      <c r="B3" s="751"/>
      <c r="C3" s="751"/>
      <c r="D3" s="33" t="s">
        <v>47</v>
      </c>
      <c r="E3" s="34">
        <f>'ESF-FIDOC'!H3</f>
        <v>4</v>
      </c>
    </row>
    <row r="4" spans="1:5">
      <c r="A4" s="36" t="s">
        <v>108</v>
      </c>
      <c r="B4" s="37"/>
      <c r="C4" s="37"/>
      <c r="D4" s="37"/>
      <c r="E4" s="37"/>
    </row>
    <row r="6" spans="1:5">
      <c r="A6" s="37" t="s">
        <v>482</v>
      </c>
      <c r="B6" s="37"/>
      <c r="C6" s="37"/>
      <c r="D6" s="37"/>
      <c r="E6" s="37"/>
    </row>
    <row r="7" spans="1:5">
      <c r="A7" s="38" t="s">
        <v>110</v>
      </c>
      <c r="B7" s="38" t="s">
        <v>111</v>
      </c>
      <c r="C7" s="38" t="s">
        <v>483</v>
      </c>
      <c r="D7" s="38" t="s">
        <v>484</v>
      </c>
      <c r="E7" s="38"/>
    </row>
    <row r="8" spans="1:5">
      <c r="A8" s="39">
        <v>1111</v>
      </c>
      <c r="B8" s="35" t="s">
        <v>485</v>
      </c>
      <c r="C8" s="40">
        <v>2500</v>
      </c>
      <c r="D8" s="40">
        <v>2500</v>
      </c>
    </row>
    <row r="9" spans="1:5">
      <c r="A9" s="39">
        <v>1112</v>
      </c>
      <c r="B9" s="35" t="s">
        <v>486</v>
      </c>
      <c r="C9" s="40">
        <v>0</v>
      </c>
      <c r="D9" s="40">
        <v>0</v>
      </c>
    </row>
    <row r="10" spans="1:5">
      <c r="A10" s="39">
        <v>1113</v>
      </c>
      <c r="B10" s="35" t="s">
        <v>487</v>
      </c>
      <c r="C10" s="40">
        <v>0</v>
      </c>
      <c r="D10" s="40">
        <v>0</v>
      </c>
    </row>
    <row r="11" spans="1:5">
      <c r="A11" s="39">
        <v>1114</v>
      </c>
      <c r="B11" s="35" t="s">
        <v>114</v>
      </c>
      <c r="C11" s="40">
        <v>64856433.07</v>
      </c>
      <c r="D11" s="40">
        <v>59962779.049999997</v>
      </c>
    </row>
    <row r="12" spans="1:5">
      <c r="A12" s="39">
        <v>1115</v>
      </c>
      <c r="B12" s="35" t="s">
        <v>116</v>
      </c>
      <c r="C12" s="40">
        <v>0</v>
      </c>
      <c r="D12" s="40">
        <v>0</v>
      </c>
    </row>
    <row r="13" spans="1:5">
      <c r="A13" s="39">
        <v>1116</v>
      </c>
      <c r="B13" s="35" t="s">
        <v>488</v>
      </c>
      <c r="C13" s="40">
        <v>0</v>
      </c>
      <c r="D13" s="40">
        <v>0</v>
      </c>
    </row>
    <row r="14" spans="1:5">
      <c r="A14" s="39">
        <v>1119</v>
      </c>
      <c r="B14" s="35" t="s">
        <v>489</v>
      </c>
      <c r="C14" s="40">
        <v>0</v>
      </c>
      <c r="D14" s="40">
        <v>0</v>
      </c>
    </row>
    <row r="15" spans="1:5">
      <c r="A15" s="39">
        <v>1110</v>
      </c>
      <c r="B15" s="35" t="s">
        <v>490</v>
      </c>
      <c r="C15" s="40">
        <f>SUM(C8:C14)</f>
        <v>64858933.07</v>
      </c>
      <c r="D15" s="40">
        <f>SUM(D8:D14)</f>
        <v>59965279.049999997</v>
      </c>
    </row>
    <row r="18" spans="1:5">
      <c r="A18" s="37" t="s">
        <v>491</v>
      </c>
      <c r="B18" s="37"/>
      <c r="C18" s="37"/>
      <c r="D18" s="37"/>
      <c r="E18" s="37"/>
    </row>
    <row r="19" spans="1:5">
      <c r="A19" s="38" t="s">
        <v>110</v>
      </c>
      <c r="B19" s="38" t="s">
        <v>111</v>
      </c>
      <c r="C19" s="38" t="s">
        <v>112</v>
      </c>
      <c r="D19" s="38" t="s">
        <v>492</v>
      </c>
      <c r="E19" s="38" t="s">
        <v>493</v>
      </c>
    </row>
    <row r="20" spans="1:5">
      <c r="A20" s="39">
        <v>1230</v>
      </c>
      <c r="B20" s="35" t="s">
        <v>165</v>
      </c>
      <c r="C20" s="40">
        <v>0</v>
      </c>
    </row>
    <row r="21" spans="1:5">
      <c r="A21" s="39">
        <v>1231</v>
      </c>
      <c r="B21" s="35" t="s">
        <v>168</v>
      </c>
      <c r="C21" s="40">
        <v>0</v>
      </c>
    </row>
    <row r="22" spans="1:5">
      <c r="A22" s="39">
        <v>1232</v>
      </c>
      <c r="B22" s="35" t="s">
        <v>170</v>
      </c>
      <c r="C22" s="40">
        <v>0</v>
      </c>
    </row>
    <row r="23" spans="1:5">
      <c r="A23" s="39">
        <v>1233</v>
      </c>
      <c r="B23" s="35" t="s">
        <v>171</v>
      </c>
      <c r="C23" s="40">
        <v>0</v>
      </c>
    </row>
    <row r="24" spans="1:5">
      <c r="A24" s="39">
        <v>1234</v>
      </c>
      <c r="B24" s="35" t="s">
        <v>172</v>
      </c>
      <c r="C24" s="40">
        <v>0</v>
      </c>
    </row>
    <row r="25" spans="1:5">
      <c r="A25" s="39">
        <v>1235</v>
      </c>
      <c r="B25" s="35" t="s">
        <v>173</v>
      </c>
      <c r="C25" s="40">
        <v>0</v>
      </c>
    </row>
    <row r="26" spans="1:5">
      <c r="A26" s="39">
        <v>1236</v>
      </c>
      <c r="B26" s="35" t="s">
        <v>174</v>
      </c>
      <c r="C26" s="40">
        <v>0</v>
      </c>
    </row>
    <row r="27" spans="1:5">
      <c r="A27" s="39">
        <v>1239</v>
      </c>
      <c r="B27" s="35" t="s">
        <v>175</v>
      </c>
      <c r="C27" s="40">
        <v>0</v>
      </c>
    </row>
    <row r="28" spans="1:5">
      <c r="A28" s="39">
        <v>1240</v>
      </c>
      <c r="B28" s="35" t="s">
        <v>176</v>
      </c>
      <c r="C28" s="40">
        <v>0</v>
      </c>
    </row>
    <row r="29" spans="1:5">
      <c r="A29" s="39">
        <v>1241</v>
      </c>
      <c r="B29" s="35" t="s">
        <v>177</v>
      </c>
      <c r="C29" s="40">
        <v>0</v>
      </c>
    </row>
    <row r="30" spans="1:5">
      <c r="A30" s="39">
        <v>1242</v>
      </c>
      <c r="B30" s="35" t="s">
        <v>179</v>
      </c>
      <c r="C30" s="40">
        <v>0</v>
      </c>
    </row>
    <row r="31" spans="1:5">
      <c r="A31" s="39">
        <v>1243</v>
      </c>
      <c r="B31" s="35" t="s">
        <v>181</v>
      </c>
      <c r="C31" s="40">
        <v>0</v>
      </c>
    </row>
    <row r="32" spans="1:5">
      <c r="A32" s="39">
        <v>1244</v>
      </c>
      <c r="B32" s="35" t="s">
        <v>182</v>
      </c>
      <c r="C32" s="40">
        <v>0</v>
      </c>
    </row>
    <row r="33" spans="1:5">
      <c r="A33" s="39">
        <v>1245</v>
      </c>
      <c r="B33" s="35" t="s">
        <v>184</v>
      </c>
      <c r="C33" s="40">
        <v>0</v>
      </c>
    </row>
    <row r="34" spans="1:5">
      <c r="A34" s="39">
        <v>1246</v>
      </c>
      <c r="B34" s="35" t="s">
        <v>186</v>
      </c>
      <c r="C34" s="40">
        <v>0</v>
      </c>
    </row>
    <row r="35" spans="1:5">
      <c r="A35" s="39">
        <v>1247</v>
      </c>
      <c r="B35" s="35" t="s">
        <v>188</v>
      </c>
      <c r="C35" s="40">
        <v>0</v>
      </c>
    </row>
    <row r="36" spans="1:5">
      <c r="A36" s="39">
        <v>1248</v>
      </c>
      <c r="B36" s="35" t="s">
        <v>189</v>
      </c>
      <c r="C36" s="40">
        <v>0</v>
      </c>
    </row>
    <row r="37" spans="1:5">
      <c r="A37" s="39">
        <v>1250</v>
      </c>
      <c r="B37" s="35" t="s">
        <v>193</v>
      </c>
      <c r="C37" s="40">
        <v>0</v>
      </c>
    </row>
    <row r="38" spans="1:5">
      <c r="A38" s="39">
        <v>1251</v>
      </c>
      <c r="B38" s="35" t="s">
        <v>194</v>
      </c>
      <c r="C38" s="40">
        <v>0</v>
      </c>
    </row>
    <row r="39" spans="1:5">
      <c r="A39" s="39">
        <v>1252</v>
      </c>
      <c r="B39" s="35" t="s">
        <v>195</v>
      </c>
      <c r="C39" s="40">
        <v>0</v>
      </c>
    </row>
    <row r="40" spans="1:5">
      <c r="A40" s="39">
        <v>1253</v>
      </c>
      <c r="B40" s="35" t="s">
        <v>196</v>
      </c>
      <c r="C40" s="40">
        <v>0</v>
      </c>
    </row>
    <row r="41" spans="1:5">
      <c r="A41" s="39">
        <v>1254</v>
      </c>
      <c r="B41" s="35" t="s">
        <v>197</v>
      </c>
      <c r="C41" s="40">
        <v>0</v>
      </c>
    </row>
    <row r="42" spans="1:5">
      <c r="A42" s="39">
        <v>1259</v>
      </c>
      <c r="B42" s="35" t="s">
        <v>198</v>
      </c>
      <c r="C42" s="40">
        <v>0</v>
      </c>
    </row>
    <row r="44" spans="1:5">
      <c r="A44" s="37" t="s">
        <v>494</v>
      </c>
      <c r="B44" s="37"/>
      <c r="C44" s="37"/>
      <c r="D44" s="37"/>
      <c r="E44" s="37"/>
    </row>
    <row r="45" spans="1:5">
      <c r="A45" s="38" t="s">
        <v>110</v>
      </c>
      <c r="B45" s="38" t="s">
        <v>111</v>
      </c>
      <c r="C45" s="38" t="s">
        <v>483</v>
      </c>
      <c r="D45" s="38" t="s">
        <v>484</v>
      </c>
      <c r="E45" s="38"/>
    </row>
    <row r="46" spans="1:5">
      <c r="A46" s="39">
        <v>5500</v>
      </c>
      <c r="B46" s="35" t="s">
        <v>428</v>
      </c>
      <c r="C46" s="40">
        <f>+C47</f>
        <v>482557.44</v>
      </c>
      <c r="D46" s="40">
        <f>+D47</f>
        <v>502522.27</v>
      </c>
    </row>
    <row r="47" spans="1:5">
      <c r="A47" s="39">
        <v>5510</v>
      </c>
      <c r="B47" s="35" t="s">
        <v>429</v>
      </c>
      <c r="C47" s="40">
        <f>+C52+C54</f>
        <v>482557.44</v>
      </c>
      <c r="D47" s="40">
        <f>+D52+D54</f>
        <v>502522.27</v>
      </c>
    </row>
    <row r="48" spans="1:5">
      <c r="A48" s="39">
        <v>5511</v>
      </c>
      <c r="B48" s="35" t="s">
        <v>430</v>
      </c>
      <c r="C48" s="40">
        <v>0</v>
      </c>
      <c r="D48" s="40">
        <v>0</v>
      </c>
    </row>
    <row r="49" spans="1:4">
      <c r="A49" s="39">
        <v>5512</v>
      </c>
      <c r="B49" s="35" t="s">
        <v>431</v>
      </c>
      <c r="C49" s="40">
        <v>0</v>
      </c>
      <c r="D49" s="40">
        <v>0</v>
      </c>
    </row>
    <row r="50" spans="1:4">
      <c r="A50" s="39">
        <v>5513</v>
      </c>
      <c r="B50" s="35" t="s">
        <v>432</v>
      </c>
      <c r="C50" s="40">
        <v>0</v>
      </c>
      <c r="D50" s="40">
        <v>0</v>
      </c>
    </row>
    <row r="51" spans="1:4">
      <c r="A51" s="39">
        <v>5514</v>
      </c>
      <c r="B51" s="35" t="s">
        <v>433</v>
      </c>
      <c r="C51" s="40">
        <v>0</v>
      </c>
      <c r="D51" s="40">
        <v>0</v>
      </c>
    </row>
    <row r="52" spans="1:4">
      <c r="A52" s="39">
        <v>5515</v>
      </c>
      <c r="B52" s="35" t="s">
        <v>434</v>
      </c>
      <c r="C52" s="40">
        <v>436765.38</v>
      </c>
      <c r="D52" s="40">
        <v>449719.05</v>
      </c>
    </row>
    <row r="53" spans="1:4">
      <c r="A53" s="39">
        <v>5516</v>
      </c>
      <c r="B53" s="35" t="s">
        <v>435</v>
      </c>
      <c r="C53" s="40">
        <v>0</v>
      </c>
      <c r="D53" s="40">
        <v>0</v>
      </c>
    </row>
    <row r="54" spans="1:4">
      <c r="A54" s="39">
        <v>5517</v>
      </c>
      <c r="B54" s="35" t="s">
        <v>436</v>
      </c>
      <c r="C54" s="40">
        <v>45792.06</v>
      </c>
      <c r="D54" s="40">
        <v>52803.22</v>
      </c>
    </row>
    <row r="55" spans="1:4">
      <c r="A55" s="39">
        <v>5518</v>
      </c>
      <c r="B55" s="35" t="s">
        <v>437</v>
      </c>
      <c r="C55" s="40">
        <v>0</v>
      </c>
      <c r="D55" s="40">
        <v>0</v>
      </c>
    </row>
    <row r="56" spans="1:4">
      <c r="A56" s="39">
        <v>5520</v>
      </c>
      <c r="B56" s="35" t="s">
        <v>438</v>
      </c>
      <c r="C56" s="40">
        <v>0</v>
      </c>
      <c r="D56" s="40">
        <v>0</v>
      </c>
    </row>
    <row r="57" spans="1:4">
      <c r="A57" s="39">
        <v>5521</v>
      </c>
      <c r="B57" s="35" t="s">
        <v>439</v>
      </c>
      <c r="C57" s="40">
        <v>0</v>
      </c>
      <c r="D57" s="40">
        <v>0</v>
      </c>
    </row>
    <row r="58" spans="1:4">
      <c r="A58" s="39">
        <v>5522</v>
      </c>
      <c r="B58" s="35" t="s">
        <v>440</v>
      </c>
      <c r="C58" s="40">
        <v>0</v>
      </c>
      <c r="D58" s="40">
        <v>0</v>
      </c>
    </row>
    <row r="59" spans="1:4">
      <c r="A59" s="39">
        <v>5530</v>
      </c>
      <c r="B59" s="35" t="s">
        <v>441</v>
      </c>
      <c r="C59" s="40">
        <v>0</v>
      </c>
      <c r="D59" s="40">
        <v>0</v>
      </c>
    </row>
    <row r="60" spans="1:4">
      <c r="A60" s="39">
        <v>5531</v>
      </c>
      <c r="B60" s="35" t="s">
        <v>442</v>
      </c>
      <c r="C60" s="40">
        <v>0</v>
      </c>
      <c r="D60" s="40">
        <v>0</v>
      </c>
    </row>
    <row r="61" spans="1:4">
      <c r="A61" s="39">
        <v>5532</v>
      </c>
      <c r="B61" s="35" t="s">
        <v>443</v>
      </c>
      <c r="C61" s="40">
        <v>0</v>
      </c>
      <c r="D61" s="40">
        <v>0</v>
      </c>
    </row>
    <row r="62" spans="1:4">
      <c r="A62" s="39">
        <v>5533</v>
      </c>
      <c r="B62" s="35" t="s">
        <v>444</v>
      </c>
      <c r="C62" s="40">
        <v>0</v>
      </c>
      <c r="D62" s="40">
        <v>0</v>
      </c>
    </row>
    <row r="63" spans="1:4">
      <c r="A63" s="39">
        <v>5534</v>
      </c>
      <c r="B63" s="35" t="s">
        <v>445</v>
      </c>
      <c r="C63" s="40">
        <v>0</v>
      </c>
      <c r="D63" s="40">
        <v>0</v>
      </c>
    </row>
    <row r="64" spans="1:4">
      <c r="A64" s="39">
        <v>5535</v>
      </c>
      <c r="B64" s="35" t="s">
        <v>446</v>
      </c>
      <c r="C64" s="40">
        <v>0</v>
      </c>
      <c r="D64" s="40">
        <v>0</v>
      </c>
    </row>
    <row r="65" spans="1:4">
      <c r="A65" s="39">
        <v>5540</v>
      </c>
      <c r="B65" s="35" t="s">
        <v>447</v>
      </c>
      <c r="C65" s="40">
        <v>0</v>
      </c>
      <c r="D65" s="40">
        <v>0</v>
      </c>
    </row>
    <row r="66" spans="1:4">
      <c r="A66" s="39">
        <v>5541</v>
      </c>
      <c r="B66" s="35" t="s">
        <v>447</v>
      </c>
      <c r="C66" s="40">
        <v>0</v>
      </c>
      <c r="D66" s="40">
        <v>0</v>
      </c>
    </row>
    <row r="67" spans="1:4">
      <c r="A67" s="39">
        <v>5550</v>
      </c>
      <c r="B67" s="35" t="s">
        <v>448</v>
      </c>
      <c r="C67" s="40">
        <v>0</v>
      </c>
      <c r="D67" s="40">
        <v>0</v>
      </c>
    </row>
    <row r="68" spans="1:4">
      <c r="A68" s="39">
        <v>5551</v>
      </c>
      <c r="B68" s="35" t="s">
        <v>448</v>
      </c>
      <c r="C68" s="40">
        <v>0</v>
      </c>
      <c r="D68" s="40">
        <v>0</v>
      </c>
    </row>
    <row r="69" spans="1:4">
      <c r="A69" s="39">
        <v>5590</v>
      </c>
      <c r="B69" s="35" t="s">
        <v>449</v>
      </c>
      <c r="C69" s="40">
        <v>0</v>
      </c>
      <c r="D69" s="40">
        <v>0</v>
      </c>
    </row>
    <row r="70" spans="1:4">
      <c r="A70" s="39">
        <v>5591</v>
      </c>
      <c r="B70" s="35" t="s">
        <v>450</v>
      </c>
      <c r="C70" s="40">
        <v>0</v>
      </c>
      <c r="D70" s="40">
        <v>0</v>
      </c>
    </row>
    <row r="71" spans="1:4">
      <c r="A71" s="39">
        <v>5592</v>
      </c>
      <c r="B71" s="35" t="s">
        <v>451</v>
      </c>
      <c r="C71" s="40">
        <v>0</v>
      </c>
      <c r="D71" s="40">
        <v>0</v>
      </c>
    </row>
    <row r="72" spans="1:4">
      <c r="A72" s="39">
        <v>5593</v>
      </c>
      <c r="B72" s="35" t="s">
        <v>452</v>
      </c>
      <c r="C72" s="40">
        <v>0</v>
      </c>
      <c r="D72" s="40">
        <v>0</v>
      </c>
    </row>
    <row r="73" spans="1:4">
      <c r="A73" s="39">
        <v>5594</v>
      </c>
      <c r="B73" s="35" t="s">
        <v>453</v>
      </c>
      <c r="C73" s="40">
        <v>0</v>
      </c>
      <c r="D73" s="40">
        <v>0</v>
      </c>
    </row>
    <row r="74" spans="1:4">
      <c r="A74" s="39">
        <v>5595</v>
      </c>
      <c r="B74" s="35" t="s">
        <v>454</v>
      </c>
      <c r="C74" s="40">
        <v>0</v>
      </c>
      <c r="D74" s="40">
        <v>0</v>
      </c>
    </row>
    <row r="75" spans="1:4">
      <c r="A75" s="39">
        <v>5596</v>
      </c>
      <c r="B75" s="35" t="s">
        <v>344</v>
      </c>
      <c r="C75" s="40">
        <v>0</v>
      </c>
      <c r="D75" s="40">
        <v>0</v>
      </c>
    </row>
    <row r="76" spans="1:4">
      <c r="A76" s="39">
        <v>5597</v>
      </c>
      <c r="B76" s="35" t="s">
        <v>455</v>
      </c>
      <c r="C76" s="40">
        <v>0</v>
      </c>
      <c r="D76" s="40">
        <v>0</v>
      </c>
    </row>
    <row r="77" spans="1:4">
      <c r="A77" s="39">
        <v>5599</v>
      </c>
      <c r="B77" s="35" t="s">
        <v>456</v>
      </c>
      <c r="C77" s="40">
        <v>0</v>
      </c>
      <c r="D77" s="40">
        <v>0</v>
      </c>
    </row>
    <row r="78" spans="1:4">
      <c r="A78" s="39">
        <v>5600</v>
      </c>
      <c r="B78" s="35" t="s">
        <v>457</v>
      </c>
      <c r="C78" s="40">
        <v>0</v>
      </c>
      <c r="D78" s="40">
        <v>0</v>
      </c>
    </row>
    <row r="79" spans="1:4">
      <c r="A79" s="39">
        <v>5610</v>
      </c>
      <c r="B79" s="35" t="s">
        <v>458</v>
      </c>
      <c r="C79" s="40">
        <v>0</v>
      </c>
      <c r="D79" s="40">
        <v>0</v>
      </c>
    </row>
    <row r="80" spans="1:4">
      <c r="A80" s="39">
        <v>5611</v>
      </c>
      <c r="B80" s="35" t="s">
        <v>459</v>
      </c>
      <c r="C80" s="40">
        <v>0</v>
      </c>
      <c r="D80" s="4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ageMargins left="0" right="0" top="0.74803149606299213" bottom="0.74803149606299213" header="0.31496062992125984" footer="0.31496062992125984"/>
  <pageSetup scale="90"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zoomScale="130" zoomScaleNormal="130" workbookViewId="0">
      <selection activeCell="K25" sqref="K25"/>
    </sheetView>
  </sheetViews>
  <sheetFormatPr baseColWidth="10"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31</v>
      </c>
      <c r="B1" s="752"/>
      <c r="C1" s="752"/>
      <c r="D1" s="752"/>
    </row>
    <row r="2" spans="1:4" s="43" customFormat="1" ht="18.95" customHeight="1">
      <c r="A2" s="752" t="s">
        <v>495</v>
      </c>
      <c r="B2" s="752"/>
      <c r="C2" s="752"/>
      <c r="D2" s="752"/>
    </row>
    <row r="3" spans="1:4" s="43" customFormat="1" ht="18.95" customHeight="1">
      <c r="A3" s="752" t="s">
        <v>2602</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49"/>
      <c r="D6" s="50">
        <v>18351590.059999999</v>
      </c>
    </row>
    <row r="7" spans="1:4">
      <c r="B7" s="52"/>
      <c r="C7" s="53"/>
      <c r="D7" s="54"/>
    </row>
    <row r="8" spans="1:4">
      <c r="A8" s="55" t="s">
        <v>498</v>
      </c>
      <c r="B8" s="56"/>
      <c r="C8" s="57"/>
      <c r="D8" s="58">
        <f>SUM(C9:C13)</f>
        <v>0</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0</v>
      </c>
      <c r="D12" s="63"/>
    </row>
    <row r="13" spans="1:4">
      <c r="A13" s="64" t="s">
        <v>503</v>
      </c>
      <c r="B13" s="60"/>
      <c r="C13" s="61">
        <v>0</v>
      </c>
      <c r="D13" s="63"/>
    </row>
    <row r="14" spans="1:4">
      <c r="B14" s="65"/>
      <c r="C14" s="66"/>
      <c r="D14" s="67"/>
    </row>
    <row r="15" spans="1:4">
      <c r="A15" s="55" t="s">
        <v>504</v>
      </c>
      <c r="B15" s="56"/>
      <c r="C15" s="57"/>
      <c r="D15" s="58">
        <f>SUM(D16:D19)</f>
        <v>0</v>
      </c>
    </row>
    <row r="16" spans="1:4">
      <c r="A16" s="59"/>
      <c r="B16" s="60" t="s">
        <v>505</v>
      </c>
      <c r="C16" s="61">
        <v>0</v>
      </c>
      <c r="D16" s="62"/>
    </row>
    <row r="17" spans="1:4">
      <c r="A17" s="59"/>
      <c r="B17" s="60" t="s">
        <v>506</v>
      </c>
      <c r="C17" s="61">
        <v>0</v>
      </c>
      <c r="D17" s="63"/>
    </row>
    <row r="18" spans="1:4">
      <c r="A18" s="59"/>
      <c r="B18" s="60" t="s">
        <v>507</v>
      </c>
      <c r="C18" s="61">
        <v>0</v>
      </c>
      <c r="D18" s="63"/>
    </row>
    <row r="19" spans="1:4">
      <c r="A19" s="64" t="s">
        <v>508</v>
      </c>
      <c r="B19" s="68"/>
      <c r="C19" s="69">
        <v>0</v>
      </c>
      <c r="D19" s="63"/>
    </row>
    <row r="20" spans="1:4">
      <c r="B20" s="70"/>
      <c r="C20" s="71"/>
      <c r="D20" s="67"/>
    </row>
    <row r="21" spans="1:4">
      <c r="A21" s="48" t="s">
        <v>509</v>
      </c>
      <c r="B21" s="48"/>
      <c r="C21" s="72"/>
      <c r="D21" s="50">
        <f>+D6+D8-D15</f>
        <v>18351590.059999999</v>
      </c>
    </row>
  </sheetData>
  <mergeCells count="4">
    <mergeCell ref="A1:D1"/>
    <mergeCell ref="A2:D2"/>
    <mergeCell ref="A3:D3"/>
    <mergeCell ref="A4:D4"/>
  </mergeCells>
  <pageMargins left="0.70866141732283472" right="0.70866141732283472" top="0.74803149606299213" bottom="0.74803149606299213" header="0.31496062992125984" footer="0.31496062992125984"/>
  <pageSetup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showGridLines="0" zoomScale="140" zoomScaleNormal="140" workbookViewId="0">
      <selection activeCell="K25" sqref="K25"/>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4" s="73" customFormat="1" ht="18.95" customHeight="1">
      <c r="A1" s="754" t="s">
        <v>31</v>
      </c>
      <c r="B1" s="754"/>
      <c r="C1" s="754"/>
      <c r="D1" s="754"/>
    </row>
    <row r="2" spans="1:4" s="73" customFormat="1" ht="18.95" customHeight="1">
      <c r="A2" s="754" t="s">
        <v>510</v>
      </c>
      <c r="B2" s="754"/>
      <c r="C2" s="754"/>
      <c r="D2" s="754"/>
    </row>
    <row r="3" spans="1:4" s="73" customFormat="1" ht="18.95" customHeight="1">
      <c r="A3" s="754" t="s">
        <v>2602</v>
      </c>
      <c r="B3" s="754"/>
      <c r="C3" s="754"/>
      <c r="D3" s="754"/>
    </row>
    <row r="4" spans="1:4" s="74" customFormat="1">
      <c r="A4" s="755"/>
      <c r="B4" s="755"/>
      <c r="C4" s="755"/>
      <c r="D4" s="755"/>
    </row>
    <row r="5" spans="1:4">
      <c r="A5" s="75" t="s">
        <v>511</v>
      </c>
      <c r="B5" s="76"/>
      <c r="C5" s="77"/>
      <c r="D5" s="78">
        <v>13224481.359999999</v>
      </c>
    </row>
    <row r="6" spans="1:4">
      <c r="A6" s="79"/>
      <c r="B6" s="52"/>
      <c r="C6" s="80"/>
      <c r="D6" s="81"/>
    </row>
    <row r="7" spans="1:4">
      <c r="A7" s="55" t="s">
        <v>512</v>
      </c>
      <c r="B7" s="82"/>
      <c r="C7" s="77"/>
      <c r="D7" s="83">
        <f>SUM(C8:C24)</f>
        <v>0</v>
      </c>
    </row>
    <row r="8" spans="1:4">
      <c r="A8" s="59"/>
      <c r="B8" s="84" t="s">
        <v>513</v>
      </c>
      <c r="C8" s="61">
        <v>0</v>
      </c>
      <c r="D8" s="85"/>
    </row>
    <row r="9" spans="1:4">
      <c r="A9" s="59"/>
      <c r="B9" s="84" t="s">
        <v>514</v>
      </c>
      <c r="C9" s="61">
        <v>0</v>
      </c>
      <c r="D9" s="86"/>
    </row>
    <row r="10" spans="1:4">
      <c r="A10" s="59"/>
      <c r="B10" s="84" t="s">
        <v>515</v>
      </c>
      <c r="C10" s="61">
        <v>0</v>
      </c>
      <c r="D10" s="86"/>
    </row>
    <row r="11" spans="1:4">
      <c r="A11" s="59"/>
      <c r="B11" s="84" t="s">
        <v>516</v>
      </c>
      <c r="C11" s="61">
        <v>0</v>
      </c>
      <c r="D11" s="86"/>
    </row>
    <row r="12" spans="1:4">
      <c r="A12" s="59"/>
      <c r="B12" s="84" t="s">
        <v>517</v>
      </c>
      <c r="C12" s="61">
        <v>0</v>
      </c>
      <c r="D12" s="86"/>
    </row>
    <row r="13" spans="1:4">
      <c r="A13" s="59"/>
      <c r="B13" s="84" t="s">
        <v>518</v>
      </c>
      <c r="C13" s="61">
        <v>0</v>
      </c>
      <c r="D13" s="86"/>
    </row>
    <row r="14" spans="1:4">
      <c r="A14" s="59"/>
      <c r="B14" s="84" t="s">
        <v>519</v>
      </c>
      <c r="C14" s="61">
        <v>0</v>
      </c>
      <c r="D14" s="86"/>
    </row>
    <row r="15" spans="1:4">
      <c r="A15" s="59"/>
      <c r="B15" s="84" t="s">
        <v>520</v>
      </c>
      <c r="C15" s="61">
        <v>0</v>
      </c>
      <c r="D15" s="86"/>
    </row>
    <row r="16" spans="1:4">
      <c r="A16" s="59"/>
      <c r="B16" s="84" t="s">
        <v>521</v>
      </c>
      <c r="C16" s="61">
        <v>0</v>
      </c>
      <c r="D16" s="86"/>
    </row>
    <row r="17" spans="1:4">
      <c r="A17" s="59"/>
      <c r="B17" s="84" t="s">
        <v>522</v>
      </c>
      <c r="C17" s="61">
        <v>0</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0</v>
      </c>
      <c r="D24" s="86"/>
    </row>
    <row r="25" spans="1:4">
      <c r="A25" s="79"/>
      <c r="B25" s="88"/>
      <c r="C25" s="89"/>
      <c r="D25" s="90"/>
    </row>
    <row r="26" spans="1:4">
      <c r="A26" s="55" t="s">
        <v>530</v>
      </c>
      <c r="B26" s="82"/>
      <c r="C26" s="91"/>
      <c r="D26" s="83">
        <f>+C27</f>
        <v>482557.44</v>
      </c>
    </row>
    <row r="27" spans="1:4">
      <c r="A27" s="59"/>
      <c r="B27" s="84" t="s">
        <v>531</v>
      </c>
      <c r="C27" s="61">
        <v>482557.44</v>
      </c>
      <c r="D27" s="85"/>
    </row>
    <row r="28" spans="1:4">
      <c r="A28" s="59"/>
      <c r="B28" s="84" t="s">
        <v>438</v>
      </c>
      <c r="C28" s="61">
        <v>0</v>
      </c>
      <c r="D28" s="86"/>
    </row>
    <row r="29" spans="1:4">
      <c r="A29" s="59"/>
      <c r="B29" s="84" t="s">
        <v>532</v>
      </c>
      <c r="C29" s="61">
        <v>0</v>
      </c>
      <c r="D29" s="86"/>
    </row>
    <row r="30" spans="1:4">
      <c r="A30" s="59"/>
      <c r="B30" s="84" t="s">
        <v>533</v>
      </c>
      <c r="C30" s="61">
        <v>0</v>
      </c>
      <c r="D30" s="86"/>
    </row>
    <row r="31" spans="1:4">
      <c r="A31" s="59"/>
      <c r="B31" s="84" t="s">
        <v>534</v>
      </c>
      <c r="C31" s="61">
        <v>0</v>
      </c>
      <c r="D31" s="86"/>
    </row>
    <row r="32" spans="1:4">
      <c r="A32" s="59"/>
      <c r="B32" s="84" t="s">
        <v>535</v>
      </c>
      <c r="C32" s="61">
        <v>0</v>
      </c>
      <c r="D32" s="86"/>
    </row>
    <row r="33" spans="1:4">
      <c r="A33" s="59"/>
      <c r="B33" s="87" t="s">
        <v>536</v>
      </c>
      <c r="C33" s="69">
        <v>0</v>
      </c>
      <c r="D33" s="86"/>
    </row>
    <row r="34" spans="1:4">
      <c r="A34" s="79"/>
      <c r="B34" s="88"/>
      <c r="C34" s="89"/>
      <c r="D34" s="90"/>
    </row>
    <row r="35" spans="1:4">
      <c r="A35" s="76" t="s">
        <v>537</v>
      </c>
      <c r="B35" s="76"/>
      <c r="C35" s="77"/>
      <c r="D35" s="78">
        <f>+D5-D7+D26</f>
        <v>13707038.799999999</v>
      </c>
    </row>
  </sheetData>
  <mergeCells count="4">
    <mergeCell ref="A1:D1"/>
    <mergeCell ref="A2:D2"/>
    <mergeCell ref="A3:D3"/>
    <mergeCell ref="A4:D4"/>
  </mergeCells>
  <pageMargins left="0.70866141732283472" right="0.70866141732283472" top="0.74803149606299213" bottom="0.74803149606299213" header="0.31496062992125984" footer="0.31496062992125984"/>
  <pageSetup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zoomScaleNormal="100" workbookViewId="0">
      <selection activeCell="B47" sqref="B47"/>
    </sheetView>
  </sheetViews>
  <sheetFormatPr baseColWidth="10" defaultColWidth="9.140625" defaultRowHeight="11.25"/>
  <cols>
    <col min="1" max="1" width="10" style="35" customWidth="1"/>
    <col min="2" max="2" width="49.140625" style="35" customWidth="1"/>
    <col min="3" max="3" width="10.42578125" style="35" bestFit="1" customWidth="1"/>
    <col min="4" max="4" width="16.28515625" style="35" bestFit="1" customWidth="1"/>
    <col min="5" max="5" width="16.7109375" style="35" bestFit="1" customWidth="1"/>
    <col min="6" max="6" width="13.140625" style="35" bestFit="1" customWidth="1"/>
    <col min="7" max="7" width="17.140625" style="35" bestFit="1" customWidth="1"/>
    <col min="8" max="8" width="9.28515625" style="35" bestFit="1" customWidth="1"/>
    <col min="9" max="9" width="11" style="35" bestFit="1" customWidth="1"/>
    <col min="10" max="10" width="14.140625" style="35" bestFit="1" customWidth="1"/>
    <col min="11" max="16384" width="9.140625" style="35"/>
  </cols>
  <sheetData>
    <row r="1" spans="1:10" ht="18.95" customHeight="1">
      <c r="A1" s="751" t="s">
        <v>31</v>
      </c>
      <c r="B1" s="756"/>
      <c r="C1" s="756"/>
      <c r="D1" s="756"/>
      <c r="E1" s="756"/>
      <c r="F1" s="756"/>
      <c r="G1" s="33" t="s">
        <v>42</v>
      </c>
      <c r="H1" s="34">
        <v>2018</v>
      </c>
    </row>
    <row r="2" spans="1:10" ht="18.95" customHeight="1">
      <c r="A2" s="751" t="s">
        <v>538</v>
      </c>
      <c r="B2" s="756"/>
      <c r="C2" s="756"/>
      <c r="D2" s="756"/>
      <c r="E2" s="756"/>
      <c r="F2" s="756"/>
      <c r="G2" s="33" t="s">
        <v>44</v>
      </c>
      <c r="H2" s="34" t="s">
        <v>45</v>
      </c>
    </row>
    <row r="3" spans="1:10" ht="18.95" customHeight="1">
      <c r="A3" s="757" t="s">
        <v>2602</v>
      </c>
      <c r="B3" s="758"/>
      <c r="C3" s="758"/>
      <c r="D3" s="758"/>
      <c r="E3" s="758"/>
      <c r="F3" s="758"/>
      <c r="G3" s="33" t="s">
        <v>47</v>
      </c>
      <c r="H3" s="34">
        <v>4</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hidden="1">
      <c r="A9" s="35">
        <v>7110</v>
      </c>
      <c r="B9" s="35" t="s">
        <v>542</v>
      </c>
      <c r="C9" s="40">
        <v>0</v>
      </c>
      <c r="D9" s="40">
        <v>0</v>
      </c>
      <c r="E9" s="40">
        <v>0</v>
      </c>
      <c r="F9" s="40">
        <v>0</v>
      </c>
    </row>
    <row r="10" spans="1:10" hidden="1">
      <c r="A10" s="35">
        <v>7120</v>
      </c>
      <c r="B10" s="35" t="s">
        <v>547</v>
      </c>
      <c r="C10" s="40">
        <v>0</v>
      </c>
      <c r="D10" s="40">
        <v>0</v>
      </c>
      <c r="E10" s="40">
        <v>0</v>
      </c>
      <c r="F10" s="40">
        <v>0</v>
      </c>
    </row>
    <row r="11" spans="1:10" hidden="1">
      <c r="A11" s="35">
        <v>7130</v>
      </c>
      <c r="B11" s="35" t="s">
        <v>548</v>
      </c>
      <c r="C11" s="40">
        <v>0</v>
      </c>
      <c r="D11" s="40">
        <v>0</v>
      </c>
      <c r="E11" s="40">
        <v>0</v>
      </c>
      <c r="F11" s="40">
        <v>0</v>
      </c>
    </row>
    <row r="12" spans="1:10" hidden="1">
      <c r="A12" s="35">
        <v>7140</v>
      </c>
      <c r="B12" s="35" t="s">
        <v>549</v>
      </c>
      <c r="C12" s="40">
        <v>0</v>
      </c>
      <c r="D12" s="40">
        <v>0</v>
      </c>
      <c r="E12" s="40">
        <v>0</v>
      </c>
      <c r="F12" s="40">
        <v>0</v>
      </c>
    </row>
    <row r="13" spans="1:10" hidden="1">
      <c r="A13" s="35">
        <v>7150</v>
      </c>
      <c r="B13" s="35" t="s">
        <v>550</v>
      </c>
      <c r="C13" s="40">
        <v>0</v>
      </c>
      <c r="D13" s="40">
        <v>0</v>
      </c>
      <c r="E13" s="40">
        <v>0</v>
      </c>
      <c r="F13" s="40">
        <v>0</v>
      </c>
    </row>
    <row r="14" spans="1:10" hidden="1">
      <c r="A14" s="35">
        <v>7160</v>
      </c>
      <c r="B14" s="35" t="s">
        <v>551</v>
      </c>
      <c r="C14" s="40">
        <v>0</v>
      </c>
      <c r="D14" s="40">
        <v>0</v>
      </c>
      <c r="E14" s="40">
        <v>0</v>
      </c>
      <c r="F14" s="40">
        <v>0</v>
      </c>
    </row>
    <row r="15" spans="1:10" hidden="1">
      <c r="A15" s="35">
        <v>7210</v>
      </c>
      <c r="B15" s="35" t="s">
        <v>552</v>
      </c>
      <c r="C15" s="40">
        <v>0</v>
      </c>
      <c r="D15" s="40">
        <v>0</v>
      </c>
      <c r="E15" s="40">
        <v>0</v>
      </c>
      <c r="F15" s="40">
        <v>0</v>
      </c>
    </row>
    <row r="16" spans="1:10" hidden="1">
      <c r="A16" s="35">
        <v>7220</v>
      </c>
      <c r="B16" s="35" t="s">
        <v>553</v>
      </c>
      <c r="C16" s="40">
        <v>0</v>
      </c>
      <c r="D16" s="40">
        <v>0</v>
      </c>
      <c r="E16" s="40">
        <v>0</v>
      </c>
      <c r="F16" s="40">
        <v>0</v>
      </c>
    </row>
    <row r="17" spans="1:6" hidden="1">
      <c r="A17" s="35">
        <v>7230</v>
      </c>
      <c r="B17" s="35" t="s">
        <v>554</v>
      </c>
      <c r="C17" s="40">
        <v>0</v>
      </c>
      <c r="D17" s="40">
        <v>0</v>
      </c>
      <c r="E17" s="40">
        <v>0</v>
      </c>
      <c r="F17" s="40">
        <v>0</v>
      </c>
    </row>
    <row r="18" spans="1:6" hidden="1">
      <c r="A18" s="35">
        <v>7240</v>
      </c>
      <c r="B18" s="35" t="s">
        <v>555</v>
      </c>
      <c r="C18" s="40">
        <v>0</v>
      </c>
      <c r="D18" s="40">
        <v>0</v>
      </c>
      <c r="E18" s="40">
        <v>0</v>
      </c>
      <c r="F18" s="40">
        <v>0</v>
      </c>
    </row>
    <row r="19" spans="1:6" hidden="1">
      <c r="A19" s="35">
        <v>7250</v>
      </c>
      <c r="B19" s="35" t="s">
        <v>556</v>
      </c>
      <c r="C19" s="40">
        <v>0</v>
      </c>
      <c r="D19" s="40">
        <v>0</v>
      </c>
      <c r="E19" s="40">
        <v>0</v>
      </c>
      <c r="F19" s="40">
        <v>0</v>
      </c>
    </row>
    <row r="20" spans="1:6" hidden="1">
      <c r="A20" s="35">
        <v>7260</v>
      </c>
      <c r="B20" s="35" t="s">
        <v>557</v>
      </c>
      <c r="C20" s="40">
        <v>0</v>
      </c>
      <c r="D20" s="40">
        <v>0</v>
      </c>
      <c r="E20" s="40">
        <v>0</v>
      </c>
      <c r="F20" s="40">
        <v>0</v>
      </c>
    </row>
    <row r="21" spans="1:6" hidden="1">
      <c r="A21" s="35">
        <v>7310</v>
      </c>
      <c r="B21" s="35" t="s">
        <v>558</v>
      </c>
      <c r="C21" s="40">
        <v>0</v>
      </c>
      <c r="D21" s="40">
        <v>0</v>
      </c>
      <c r="E21" s="40">
        <v>0</v>
      </c>
      <c r="F21" s="40">
        <v>0</v>
      </c>
    </row>
    <row r="22" spans="1:6" hidden="1">
      <c r="A22" s="35">
        <v>7320</v>
      </c>
      <c r="B22" s="35" t="s">
        <v>559</v>
      </c>
      <c r="C22" s="40">
        <v>0</v>
      </c>
      <c r="D22" s="40">
        <v>0</v>
      </c>
      <c r="E22" s="40">
        <v>0</v>
      </c>
      <c r="F22" s="40">
        <v>0</v>
      </c>
    </row>
    <row r="23" spans="1:6" hidden="1">
      <c r="A23" s="35">
        <v>7330</v>
      </c>
      <c r="B23" s="35" t="s">
        <v>560</v>
      </c>
      <c r="C23" s="40">
        <v>0</v>
      </c>
      <c r="D23" s="40">
        <v>0</v>
      </c>
      <c r="E23" s="40">
        <v>0</v>
      </c>
      <c r="F23" s="40">
        <v>0</v>
      </c>
    </row>
    <row r="24" spans="1:6" hidden="1">
      <c r="A24" s="35">
        <v>7340</v>
      </c>
      <c r="B24" s="35" t="s">
        <v>561</v>
      </c>
      <c r="C24" s="40">
        <v>0</v>
      </c>
      <c r="D24" s="40">
        <v>0</v>
      </c>
      <c r="E24" s="40">
        <v>0</v>
      </c>
      <c r="F24" s="40">
        <v>0</v>
      </c>
    </row>
    <row r="25" spans="1:6" hidden="1">
      <c r="A25" s="35">
        <v>7350</v>
      </c>
      <c r="B25" s="35" t="s">
        <v>562</v>
      </c>
      <c r="C25" s="40">
        <v>0</v>
      </c>
      <c r="D25" s="40">
        <v>0</v>
      </c>
      <c r="E25" s="40">
        <v>0</v>
      </c>
      <c r="F25" s="40">
        <v>0</v>
      </c>
    </row>
    <row r="26" spans="1:6" hidden="1">
      <c r="A26" s="35">
        <v>7360</v>
      </c>
      <c r="B26" s="35" t="s">
        <v>563</v>
      </c>
      <c r="C26" s="40">
        <v>0</v>
      </c>
      <c r="D26" s="40">
        <v>0</v>
      </c>
      <c r="E26" s="40">
        <v>0</v>
      </c>
      <c r="F26" s="40">
        <v>0</v>
      </c>
    </row>
    <row r="27" spans="1:6" hidden="1">
      <c r="A27" s="35">
        <v>7410</v>
      </c>
      <c r="B27" s="35" t="s">
        <v>564</v>
      </c>
      <c r="C27" s="40">
        <v>0</v>
      </c>
      <c r="D27" s="40">
        <v>0</v>
      </c>
      <c r="E27" s="40">
        <v>0</v>
      </c>
      <c r="F27" s="40">
        <v>0</v>
      </c>
    </row>
    <row r="28" spans="1:6" hidden="1">
      <c r="A28" s="35">
        <v>7420</v>
      </c>
      <c r="B28" s="35" t="s">
        <v>565</v>
      </c>
      <c r="C28" s="40">
        <v>0</v>
      </c>
      <c r="D28" s="40">
        <v>0</v>
      </c>
      <c r="E28" s="40">
        <v>0</v>
      </c>
      <c r="F28" s="40">
        <v>0</v>
      </c>
    </row>
    <row r="29" spans="1:6" hidden="1">
      <c r="A29" s="35">
        <v>7510</v>
      </c>
      <c r="B29" s="35" t="s">
        <v>566</v>
      </c>
      <c r="C29" s="40">
        <v>0</v>
      </c>
      <c r="D29" s="40">
        <v>0</v>
      </c>
      <c r="E29" s="40">
        <v>0</v>
      </c>
      <c r="F29" s="40">
        <v>0</v>
      </c>
    </row>
    <row r="30" spans="1:6" hidden="1">
      <c r="A30" s="35">
        <v>7520</v>
      </c>
      <c r="B30" s="35" t="s">
        <v>567</v>
      </c>
      <c r="C30" s="40">
        <v>0</v>
      </c>
      <c r="D30" s="40">
        <v>0</v>
      </c>
      <c r="E30" s="40">
        <v>0</v>
      </c>
      <c r="F30" s="40">
        <v>0</v>
      </c>
    </row>
    <row r="31" spans="1:6" hidden="1">
      <c r="A31" s="35">
        <v>7610</v>
      </c>
      <c r="B31" s="35" t="s">
        <v>568</v>
      </c>
      <c r="C31" s="40">
        <v>0</v>
      </c>
      <c r="D31" s="40">
        <v>0</v>
      </c>
      <c r="E31" s="40">
        <v>0</v>
      </c>
      <c r="F31" s="40">
        <v>0</v>
      </c>
    </row>
    <row r="32" spans="1:6" hidden="1">
      <c r="A32" s="35">
        <v>7620</v>
      </c>
      <c r="B32" s="35" t="s">
        <v>569</v>
      </c>
      <c r="C32" s="40">
        <v>0</v>
      </c>
      <c r="D32" s="40">
        <v>0</v>
      </c>
      <c r="E32" s="40">
        <v>0</v>
      </c>
      <c r="F32" s="40">
        <v>0</v>
      </c>
    </row>
    <row r="33" spans="1:6" hidden="1">
      <c r="A33" s="35">
        <v>7630</v>
      </c>
      <c r="B33" s="35" t="s">
        <v>570</v>
      </c>
      <c r="C33" s="40">
        <v>0</v>
      </c>
      <c r="D33" s="40">
        <v>0</v>
      </c>
      <c r="E33" s="40">
        <v>0</v>
      </c>
      <c r="F33" s="40">
        <v>0</v>
      </c>
    </row>
    <row r="34" spans="1:6" hidden="1">
      <c r="A34" s="35">
        <v>7640</v>
      </c>
      <c r="B34" s="35" t="s">
        <v>571</v>
      </c>
      <c r="C34" s="40">
        <v>0</v>
      </c>
      <c r="D34" s="40">
        <v>0</v>
      </c>
      <c r="E34" s="40">
        <v>0</v>
      </c>
      <c r="F34" s="40">
        <v>0</v>
      </c>
    </row>
    <row r="35" spans="1:6" s="94" customFormat="1">
      <c r="A35" s="93">
        <v>8000</v>
      </c>
      <c r="B35" s="94" t="s">
        <v>572</v>
      </c>
    </row>
    <row r="36" spans="1:6">
      <c r="A36" s="35">
        <v>8110</v>
      </c>
      <c r="B36" s="35" t="s">
        <v>573</v>
      </c>
      <c r="C36" s="40">
        <v>0</v>
      </c>
      <c r="D36" s="40">
        <v>16610349</v>
      </c>
      <c r="E36" s="40">
        <v>0</v>
      </c>
      <c r="F36" s="40">
        <v>16610349</v>
      </c>
    </row>
    <row r="37" spans="1:6">
      <c r="A37" s="35">
        <v>8120</v>
      </c>
      <c r="B37" s="35" t="s">
        <v>574</v>
      </c>
      <c r="C37" s="40">
        <v>0</v>
      </c>
      <c r="D37" s="40">
        <v>18351590.059999999</v>
      </c>
      <c r="E37" s="40">
        <v>16610349</v>
      </c>
      <c r="F37" s="40">
        <f>+D37-E37</f>
        <v>1741241.0599999987</v>
      </c>
    </row>
    <row r="38" spans="1:6">
      <c r="A38" s="35">
        <v>8130</v>
      </c>
      <c r="B38" s="35" t="s">
        <v>575</v>
      </c>
      <c r="C38" s="40">
        <v>0</v>
      </c>
      <c r="D38" s="40">
        <v>0</v>
      </c>
      <c r="E38" s="40">
        <v>0</v>
      </c>
      <c r="F38" s="40">
        <f t="shared" ref="F38:F47" si="0">+D38-E38</f>
        <v>0</v>
      </c>
    </row>
    <row r="39" spans="1:6">
      <c r="A39" s="35">
        <v>8140</v>
      </c>
      <c r="B39" s="35" t="s">
        <v>576</v>
      </c>
      <c r="C39" s="40">
        <v>0</v>
      </c>
      <c r="D39" s="40">
        <f>+D37</f>
        <v>18351590.059999999</v>
      </c>
      <c r="E39" s="40">
        <f>+D37</f>
        <v>18351590.059999999</v>
      </c>
      <c r="F39" s="40">
        <f t="shared" si="0"/>
        <v>0</v>
      </c>
    </row>
    <row r="40" spans="1:6">
      <c r="A40" s="35">
        <v>8150</v>
      </c>
      <c r="B40" s="35" t="s">
        <v>577</v>
      </c>
      <c r="C40" s="40">
        <v>0</v>
      </c>
      <c r="D40" s="40">
        <v>0</v>
      </c>
      <c r="E40" s="40">
        <f>+E39</f>
        <v>18351590.059999999</v>
      </c>
      <c r="F40" s="40">
        <f t="shared" si="0"/>
        <v>-18351590.059999999</v>
      </c>
    </row>
    <row r="41" spans="1:6">
      <c r="A41" s="35">
        <v>8210</v>
      </c>
      <c r="B41" s="35" t="s">
        <v>578</v>
      </c>
      <c r="C41" s="40">
        <v>0</v>
      </c>
      <c r="D41" s="40">
        <v>0</v>
      </c>
      <c r="E41" s="40">
        <v>16610349</v>
      </c>
      <c r="F41" s="40">
        <f t="shared" si="0"/>
        <v>-16610349</v>
      </c>
    </row>
    <row r="42" spans="1:6">
      <c r="A42" s="35">
        <v>8220</v>
      </c>
      <c r="B42" s="35" t="s">
        <v>579</v>
      </c>
      <c r="C42" s="40">
        <v>0</v>
      </c>
      <c r="D42" s="40">
        <v>13224481.359999999</v>
      </c>
      <c r="E42" s="40">
        <f>+D42</f>
        <v>13224481.359999999</v>
      </c>
      <c r="F42" s="40">
        <f t="shared" si="0"/>
        <v>0</v>
      </c>
    </row>
    <row r="43" spans="1:6">
      <c r="A43" s="35">
        <v>8230</v>
      </c>
      <c r="B43" s="35" t="s">
        <v>580</v>
      </c>
      <c r="C43" s="40">
        <v>0</v>
      </c>
      <c r="D43" s="40">
        <v>0</v>
      </c>
      <c r="E43" s="40">
        <v>0</v>
      </c>
      <c r="F43" s="40">
        <f t="shared" si="0"/>
        <v>0</v>
      </c>
    </row>
    <row r="44" spans="1:6">
      <c r="A44" s="35">
        <v>8240</v>
      </c>
      <c r="B44" s="35" t="s">
        <v>581</v>
      </c>
      <c r="C44" s="40">
        <v>0</v>
      </c>
      <c r="D44" s="40">
        <f>+E42</f>
        <v>13224481.359999999</v>
      </c>
      <c r="E44" s="40">
        <f>+E42</f>
        <v>13224481.359999999</v>
      </c>
      <c r="F44" s="40">
        <f t="shared" si="0"/>
        <v>0</v>
      </c>
    </row>
    <row r="45" spans="1:6">
      <c r="A45" s="35">
        <v>8250</v>
      </c>
      <c r="B45" s="35" t="s">
        <v>582</v>
      </c>
      <c r="C45" s="40">
        <v>0</v>
      </c>
      <c r="D45" s="40">
        <f>+E44</f>
        <v>13224481.359999999</v>
      </c>
      <c r="E45" s="40">
        <v>12916162.460000001</v>
      </c>
      <c r="F45" s="40">
        <f t="shared" si="0"/>
        <v>308318.89999999851</v>
      </c>
    </row>
    <row r="46" spans="1:6">
      <c r="A46" s="35">
        <v>8260</v>
      </c>
      <c r="B46" s="35" t="s">
        <v>583</v>
      </c>
      <c r="C46" s="40">
        <v>0</v>
      </c>
      <c r="D46" s="40">
        <f>+E45</f>
        <v>12916162.460000001</v>
      </c>
      <c r="E46" s="40">
        <f>+E45</f>
        <v>12916162.460000001</v>
      </c>
      <c r="F46" s="40">
        <f t="shared" si="0"/>
        <v>0</v>
      </c>
    </row>
    <row r="47" spans="1:6">
      <c r="A47" s="35">
        <v>8270</v>
      </c>
      <c r="B47" s="35" t="s">
        <v>584</v>
      </c>
      <c r="C47" s="40">
        <v>0</v>
      </c>
      <c r="D47" s="40">
        <f>+E46</f>
        <v>12916162.460000001</v>
      </c>
      <c r="E47" s="40">
        <v>0</v>
      </c>
      <c r="F47" s="40">
        <f t="shared" si="0"/>
        <v>12916162.460000001</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76"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zoomScaleSheetLayoutView="90" workbookViewId="0">
      <selection sqref="A1:E78"/>
    </sheetView>
  </sheetViews>
  <sheetFormatPr baseColWidth="10" defaultRowHeight="11.25"/>
  <cols>
    <col min="1" max="1" width="20.7109375" style="379" customWidth="1"/>
    <col min="2" max="2" width="50.7109375" style="379" customWidth="1"/>
    <col min="3" max="3" width="17.7109375" style="409" customWidth="1"/>
    <col min="4" max="4" width="42.5703125" style="391" customWidth="1"/>
    <col min="5" max="5" width="17.7109375" style="391" customWidth="1"/>
    <col min="6" max="6" width="14.7109375" style="379" customWidth="1"/>
    <col min="7" max="16384" width="11.42578125" style="379"/>
  </cols>
  <sheetData>
    <row r="1" spans="1:6" s="1" customFormat="1">
      <c r="A1" s="365" t="s">
        <v>1691</v>
      </c>
      <c r="B1" s="365"/>
      <c r="C1" s="366"/>
      <c r="D1" s="367"/>
      <c r="E1" s="368"/>
      <c r="F1" s="369"/>
    </row>
    <row r="2" spans="1:6" s="1" customFormat="1">
      <c r="A2" s="365" t="s">
        <v>1692</v>
      </c>
      <c r="B2" s="365"/>
      <c r="C2" s="366"/>
      <c r="D2" s="367"/>
      <c r="E2" s="368"/>
    </row>
    <row r="3" spans="1:6" s="1" customFormat="1">
      <c r="C3" s="191"/>
      <c r="D3" s="367"/>
      <c r="E3" s="368"/>
    </row>
    <row r="4" spans="1:6" s="1" customFormat="1">
      <c r="C4" s="191"/>
      <c r="D4" s="367"/>
      <c r="E4" s="368"/>
    </row>
    <row r="5" spans="1:6" s="1" customFormat="1" ht="11.25" customHeight="1">
      <c r="A5" s="370" t="s">
        <v>1693</v>
      </c>
      <c r="B5" s="371"/>
      <c r="C5" s="191"/>
      <c r="D5" s="366"/>
      <c r="E5" s="372" t="s">
        <v>1694</v>
      </c>
    </row>
    <row r="6" spans="1:6" s="1" customFormat="1">
      <c r="A6" s="373"/>
      <c r="B6" s="373"/>
      <c r="C6" s="374"/>
      <c r="D6" s="365"/>
      <c r="E6" s="366"/>
      <c r="F6" s="365"/>
    </row>
    <row r="7" spans="1:6" ht="15" customHeight="1">
      <c r="A7" s="375" t="s">
        <v>1695</v>
      </c>
      <c r="B7" s="376" t="s">
        <v>1696</v>
      </c>
      <c r="C7" s="377" t="s">
        <v>1697</v>
      </c>
      <c r="D7" s="378" t="s">
        <v>1698</v>
      </c>
      <c r="E7" s="377" t="s">
        <v>1699</v>
      </c>
    </row>
    <row r="8" spans="1:6" ht="11.25" customHeight="1">
      <c r="A8" s="380" t="s">
        <v>1700</v>
      </c>
      <c r="B8" s="380" t="s">
        <v>1701</v>
      </c>
      <c r="C8" s="381">
        <v>672979.81</v>
      </c>
      <c r="D8" s="382" t="s">
        <v>1702</v>
      </c>
      <c r="E8" s="381"/>
    </row>
    <row r="9" spans="1:6" ht="11.25" customHeight="1">
      <c r="A9" s="380" t="s">
        <v>1703</v>
      </c>
      <c r="B9" s="380" t="s">
        <v>1704</v>
      </c>
      <c r="C9" s="381">
        <v>3499953.23</v>
      </c>
      <c r="D9" s="382" t="s">
        <v>1702</v>
      </c>
      <c r="E9" s="381"/>
    </row>
    <row r="10" spans="1:6" ht="11.25" customHeight="1">
      <c r="A10" s="380" t="s">
        <v>1705</v>
      </c>
      <c r="B10" s="380" t="s">
        <v>1706</v>
      </c>
      <c r="C10" s="381">
        <v>120125.66</v>
      </c>
      <c r="D10" s="382" t="s">
        <v>1702</v>
      </c>
      <c r="E10" s="381"/>
    </row>
    <row r="11" spans="1:6" ht="11.25" customHeight="1">
      <c r="A11" s="380" t="s">
        <v>1707</v>
      </c>
      <c r="B11" s="380" t="s">
        <v>1708</v>
      </c>
      <c r="C11" s="381">
        <v>2089990.26</v>
      </c>
      <c r="D11" s="382" t="s">
        <v>1702</v>
      </c>
      <c r="E11" s="381"/>
    </row>
    <row r="12" spans="1:6" ht="11.25" customHeight="1">
      <c r="A12" s="380" t="s">
        <v>1709</v>
      </c>
      <c r="B12" s="380" t="s">
        <v>1710</v>
      </c>
      <c r="C12" s="381">
        <v>176374.42</v>
      </c>
      <c r="D12" s="382" t="s">
        <v>1702</v>
      </c>
      <c r="E12" s="381"/>
    </row>
    <row r="13" spans="1:6" ht="11.25" customHeight="1">
      <c r="A13" s="380"/>
      <c r="B13" s="380"/>
      <c r="C13" s="381">
        <f>-'ESF-02-SIAP'!K31</f>
        <v>0</v>
      </c>
      <c r="D13" s="382"/>
      <c r="E13" s="381"/>
    </row>
    <row r="14" spans="1:6" ht="11.25" customHeight="1">
      <c r="A14" s="380"/>
      <c r="B14" s="380"/>
      <c r="C14" s="381"/>
      <c r="D14" s="382"/>
      <c r="E14" s="381"/>
    </row>
    <row r="15" spans="1:6" ht="11.25" customHeight="1">
      <c r="A15" s="380"/>
      <c r="B15" s="380"/>
      <c r="C15" s="381"/>
      <c r="D15" s="382"/>
      <c r="E15" s="381"/>
    </row>
    <row r="16" spans="1:6" ht="11.25" customHeight="1">
      <c r="A16" s="380"/>
      <c r="B16" s="380"/>
      <c r="C16" s="381"/>
      <c r="D16" s="382"/>
      <c r="E16" s="381"/>
    </row>
    <row r="17" spans="1:6" ht="11.25" customHeight="1">
      <c r="A17" s="380"/>
      <c r="B17" s="380"/>
      <c r="C17" s="381"/>
      <c r="D17" s="382"/>
      <c r="E17" s="381"/>
    </row>
    <row r="18" spans="1:6">
      <c r="A18" s="380"/>
      <c r="B18" s="380"/>
      <c r="C18" s="381"/>
      <c r="D18" s="382"/>
      <c r="E18" s="381"/>
    </row>
    <row r="19" spans="1:6">
      <c r="A19" s="380"/>
      <c r="B19" s="380"/>
      <c r="C19" s="381"/>
      <c r="D19" s="382"/>
      <c r="E19" s="381"/>
    </row>
    <row r="20" spans="1:6">
      <c r="A20" s="383"/>
      <c r="B20" s="383"/>
      <c r="C20" s="384"/>
      <c r="D20" s="382"/>
      <c r="E20" s="384"/>
    </row>
    <row r="21" spans="1:6">
      <c r="A21" s="385"/>
      <c r="B21" s="385" t="s">
        <v>1711</v>
      </c>
      <c r="C21" s="386">
        <f>SUM(C8:C20)</f>
        <v>6559423.3799999999</v>
      </c>
      <c r="D21" s="387"/>
      <c r="E21" s="386"/>
    </row>
    <row r="22" spans="1:6">
      <c r="A22" s="388"/>
      <c r="B22" s="388"/>
      <c r="C22" s="389"/>
      <c r="D22" s="388"/>
      <c r="E22" s="389"/>
    </row>
    <row r="23" spans="1:6">
      <c r="A23" s="388"/>
      <c r="B23" s="388"/>
      <c r="C23" s="389"/>
      <c r="D23" s="388"/>
      <c r="E23" s="389"/>
    </row>
    <row r="24" spans="1:6" ht="11.25" customHeight="1">
      <c r="A24" s="370" t="s">
        <v>1712</v>
      </c>
      <c r="B24" s="371"/>
      <c r="C24" s="390"/>
      <c r="D24" s="372" t="s">
        <v>1694</v>
      </c>
    </row>
    <row r="25" spans="1:6">
      <c r="A25" s="1"/>
      <c r="B25" s="1"/>
      <c r="C25" s="191"/>
      <c r="D25" s="367"/>
      <c r="E25" s="368"/>
      <c r="F25" s="1"/>
    </row>
    <row r="26" spans="1:6" ht="15" customHeight="1">
      <c r="A26" s="375" t="s">
        <v>1695</v>
      </c>
      <c r="B26" s="376" t="s">
        <v>1696</v>
      </c>
      <c r="C26" s="377" t="s">
        <v>1697</v>
      </c>
      <c r="D26" s="378" t="s">
        <v>1698</v>
      </c>
      <c r="E26" s="392"/>
    </row>
    <row r="27" spans="1:6" ht="11.25" customHeight="1">
      <c r="A27" s="393"/>
      <c r="B27" s="394"/>
      <c r="C27" s="395"/>
      <c r="D27" s="381"/>
      <c r="E27" s="396"/>
    </row>
    <row r="28" spans="1:6" ht="11.25" customHeight="1">
      <c r="A28" s="393"/>
      <c r="B28" s="394"/>
      <c r="C28" s="395"/>
      <c r="D28" s="381"/>
      <c r="E28" s="396"/>
    </row>
    <row r="29" spans="1:6" ht="11.25" customHeight="1">
      <c r="A29" s="393"/>
      <c r="B29" s="394"/>
      <c r="C29" s="395"/>
      <c r="D29" s="381"/>
      <c r="E29" s="396"/>
    </row>
    <row r="30" spans="1:6" ht="11.25" customHeight="1">
      <c r="A30" s="393"/>
      <c r="B30" s="394"/>
      <c r="C30" s="395"/>
      <c r="D30" s="381"/>
      <c r="E30" s="396"/>
    </row>
    <row r="31" spans="1:6" ht="11.25" customHeight="1">
      <c r="A31" s="393"/>
      <c r="B31" s="394"/>
      <c r="C31" s="395"/>
      <c r="D31" s="381"/>
      <c r="E31" s="396"/>
    </row>
    <row r="32" spans="1:6" ht="11.25" customHeight="1">
      <c r="A32" s="393"/>
      <c r="B32" s="394"/>
      <c r="C32" s="395"/>
      <c r="D32" s="381"/>
      <c r="E32" s="396"/>
    </row>
    <row r="33" spans="1:5" ht="11.25" customHeight="1">
      <c r="A33" s="393"/>
      <c r="B33" s="394"/>
      <c r="C33" s="395"/>
      <c r="D33" s="381"/>
      <c r="E33" s="396"/>
    </row>
    <row r="34" spans="1:5" ht="11.25" customHeight="1">
      <c r="A34" s="393"/>
      <c r="B34" s="394"/>
      <c r="C34" s="395"/>
      <c r="D34" s="381"/>
      <c r="E34" s="396"/>
    </row>
    <row r="35" spans="1:5" ht="11.25" customHeight="1">
      <c r="A35" s="393"/>
      <c r="B35" s="394"/>
      <c r="C35" s="395"/>
      <c r="D35" s="381"/>
      <c r="E35" s="396"/>
    </row>
    <row r="36" spans="1:5" ht="11.25" customHeight="1">
      <c r="A36" s="393"/>
      <c r="B36" s="394"/>
      <c r="C36" s="395"/>
      <c r="D36" s="381"/>
      <c r="E36" s="396"/>
    </row>
    <row r="37" spans="1:5" ht="11.25" customHeight="1">
      <c r="A37" s="393"/>
      <c r="B37" s="394"/>
      <c r="C37" s="395"/>
      <c r="D37" s="381"/>
      <c r="E37" s="396"/>
    </row>
    <row r="38" spans="1:5" ht="11.25" customHeight="1">
      <c r="A38" s="393"/>
      <c r="B38" s="394"/>
      <c r="C38" s="395"/>
      <c r="D38" s="381"/>
      <c r="E38" s="396"/>
    </row>
    <row r="39" spans="1:5" ht="11.25" customHeight="1">
      <c r="A39" s="393"/>
      <c r="B39" s="394"/>
      <c r="C39" s="395"/>
      <c r="D39" s="381"/>
      <c r="E39" s="396"/>
    </row>
    <row r="40" spans="1:5" ht="11.25" customHeight="1">
      <c r="A40" s="393"/>
      <c r="B40" s="394"/>
      <c r="C40" s="395"/>
      <c r="D40" s="381"/>
      <c r="E40" s="396"/>
    </row>
    <row r="41" spans="1:5" ht="11.25" customHeight="1">
      <c r="A41" s="393"/>
      <c r="B41" s="394"/>
      <c r="C41" s="395"/>
      <c r="D41" s="381"/>
      <c r="E41" s="396"/>
    </row>
    <row r="42" spans="1:5" ht="11.25" customHeight="1">
      <c r="A42" s="393"/>
      <c r="B42" s="394"/>
      <c r="C42" s="395"/>
      <c r="D42" s="381"/>
      <c r="E42" s="396"/>
    </row>
    <row r="43" spans="1:5" ht="11.25" customHeight="1">
      <c r="A43" s="393"/>
      <c r="B43" s="394"/>
      <c r="C43" s="395"/>
      <c r="D43" s="381"/>
      <c r="E43" s="396"/>
    </row>
    <row r="44" spans="1:5" ht="11.25" customHeight="1">
      <c r="A44" s="393"/>
      <c r="B44" s="394"/>
      <c r="C44" s="395"/>
      <c r="D44" s="381"/>
      <c r="E44" s="396"/>
    </row>
    <row r="45" spans="1:5" ht="11.25" customHeight="1">
      <c r="A45" s="393"/>
      <c r="B45" s="394"/>
      <c r="C45" s="395"/>
      <c r="D45" s="381"/>
      <c r="E45" s="396"/>
    </row>
    <row r="46" spans="1:5" ht="11.25" customHeight="1">
      <c r="A46" s="393"/>
      <c r="B46" s="394"/>
      <c r="C46" s="395"/>
      <c r="D46" s="381"/>
      <c r="E46" s="396"/>
    </row>
    <row r="47" spans="1:5" ht="11.25" customHeight="1">
      <c r="A47" s="393"/>
      <c r="B47" s="394"/>
      <c r="C47" s="395"/>
      <c r="D47" s="381"/>
      <c r="E47" s="396"/>
    </row>
    <row r="48" spans="1:5" ht="11.25" customHeight="1">
      <c r="A48" s="393"/>
      <c r="B48" s="394"/>
      <c r="C48" s="395"/>
      <c r="D48" s="381"/>
      <c r="E48" s="396"/>
    </row>
    <row r="49" spans="1:6" ht="11.25" customHeight="1">
      <c r="A49" s="393"/>
      <c r="B49" s="394"/>
      <c r="C49" s="395"/>
      <c r="D49" s="381"/>
      <c r="E49" s="396"/>
    </row>
    <row r="50" spans="1:6" ht="11.25" customHeight="1">
      <c r="A50" s="393"/>
      <c r="B50" s="394"/>
      <c r="C50" s="395"/>
      <c r="D50" s="381"/>
      <c r="E50" s="396"/>
    </row>
    <row r="51" spans="1:6" ht="11.25" customHeight="1">
      <c r="A51" s="393"/>
      <c r="B51" s="394"/>
      <c r="C51" s="395"/>
      <c r="D51" s="381"/>
      <c r="E51" s="396"/>
    </row>
    <row r="52" spans="1:6">
      <c r="A52" s="397"/>
      <c r="B52" s="397" t="s">
        <v>1713</v>
      </c>
      <c r="C52" s="398">
        <f>SUM(C27:C51)</f>
        <v>0</v>
      </c>
      <c r="D52" s="399"/>
      <c r="E52" s="400"/>
    </row>
    <row r="53" spans="1:6">
      <c r="A53" s="401"/>
      <c r="B53" s="401"/>
      <c r="C53" s="402"/>
      <c r="D53" s="401"/>
      <c r="E53" s="402"/>
      <c r="F53" s="1"/>
    </row>
    <row r="54" spans="1:6">
      <c r="A54" s="401"/>
      <c r="B54" s="401"/>
      <c r="C54" s="402"/>
      <c r="D54" s="401"/>
      <c r="E54" s="402"/>
      <c r="F54" s="1"/>
    </row>
    <row r="55" spans="1:6" ht="11.25" customHeight="1">
      <c r="A55" s="370" t="s">
        <v>1714</v>
      </c>
      <c r="B55" s="371"/>
      <c r="C55" s="390"/>
      <c r="D55" s="1"/>
      <c r="E55" s="372" t="s">
        <v>1694</v>
      </c>
    </row>
    <row r="56" spans="1:6">
      <c r="A56" s="1"/>
      <c r="B56" s="1"/>
      <c r="C56" s="191"/>
      <c r="D56" s="1"/>
      <c r="E56" s="191"/>
      <c r="F56" s="1"/>
    </row>
    <row r="57" spans="1:6" ht="15" customHeight="1">
      <c r="A57" s="375" t="s">
        <v>1695</v>
      </c>
      <c r="B57" s="376" t="s">
        <v>1696</v>
      </c>
      <c r="C57" s="377" t="s">
        <v>1697</v>
      </c>
      <c r="D57" s="378" t="s">
        <v>1698</v>
      </c>
      <c r="E57" s="377" t="s">
        <v>1699</v>
      </c>
      <c r="F57" s="403"/>
    </row>
    <row r="58" spans="1:6">
      <c r="A58" s="393"/>
      <c r="B58" s="394"/>
      <c r="C58" s="395"/>
      <c r="D58" s="395"/>
      <c r="E58" s="381"/>
      <c r="F58" s="396"/>
    </row>
    <row r="59" spans="1:6">
      <c r="A59" s="393"/>
      <c r="B59" s="394"/>
      <c r="C59" s="395"/>
      <c r="D59" s="395"/>
      <c r="E59" s="381"/>
      <c r="F59" s="396"/>
    </row>
    <row r="60" spans="1:6">
      <c r="A60" s="393"/>
      <c r="B60" s="394"/>
      <c r="C60" s="395"/>
      <c r="D60" s="395"/>
      <c r="E60" s="381"/>
      <c r="F60" s="396"/>
    </row>
    <row r="61" spans="1:6">
      <c r="A61" s="393"/>
      <c r="B61" s="394"/>
      <c r="C61" s="395"/>
      <c r="D61" s="395"/>
      <c r="E61" s="381"/>
      <c r="F61" s="396"/>
    </row>
    <row r="62" spans="1:6">
      <c r="A62" s="393"/>
      <c r="B62" s="394"/>
      <c r="C62" s="395"/>
      <c r="D62" s="395"/>
      <c r="E62" s="381"/>
      <c r="F62" s="396"/>
    </row>
    <row r="63" spans="1:6">
      <c r="A63" s="393"/>
      <c r="B63" s="394"/>
      <c r="C63" s="395"/>
      <c r="D63" s="395"/>
      <c r="E63" s="381"/>
      <c r="F63" s="396"/>
    </row>
    <row r="64" spans="1:6">
      <c r="A64" s="393"/>
      <c r="B64" s="394"/>
      <c r="C64" s="395"/>
      <c r="D64" s="395"/>
      <c r="E64" s="381"/>
      <c r="F64" s="396"/>
    </row>
    <row r="65" spans="1:6">
      <c r="A65" s="397"/>
      <c r="B65" s="397" t="s">
        <v>1715</v>
      </c>
      <c r="C65" s="398">
        <f>SUM(C58:C64)</f>
        <v>0</v>
      </c>
      <c r="D65" s="404"/>
      <c r="E65" s="386"/>
      <c r="F65" s="400"/>
    </row>
    <row r="66" spans="1:6">
      <c r="A66" s="401"/>
      <c r="B66" s="401"/>
      <c r="C66" s="402"/>
      <c r="D66" s="401"/>
      <c r="E66" s="402"/>
      <c r="F66" s="1"/>
    </row>
    <row r="67" spans="1:6">
      <c r="A67" s="401"/>
      <c r="B67" s="401"/>
      <c r="C67" s="402"/>
      <c r="D67" s="401"/>
      <c r="E67" s="402"/>
      <c r="F67" s="1"/>
    </row>
    <row r="68" spans="1:6" ht="11.25" customHeight="1">
      <c r="A68" s="370" t="s">
        <v>1716</v>
      </c>
      <c r="B68" s="371"/>
      <c r="C68" s="390"/>
      <c r="D68" s="1"/>
      <c r="E68" s="372" t="s">
        <v>1694</v>
      </c>
    </row>
    <row r="69" spans="1:6">
      <c r="A69" s="1"/>
      <c r="B69" s="1"/>
      <c r="C69" s="191"/>
      <c r="D69" s="1"/>
      <c r="E69" s="191"/>
      <c r="F69" s="1"/>
    </row>
    <row r="70" spans="1:6" ht="15" customHeight="1">
      <c r="A70" s="375" t="s">
        <v>1695</v>
      </c>
      <c r="B70" s="376" t="s">
        <v>1696</v>
      </c>
      <c r="C70" s="377" t="s">
        <v>1697</v>
      </c>
      <c r="D70" s="378" t="s">
        <v>1698</v>
      </c>
      <c r="E70" s="377" t="s">
        <v>1699</v>
      </c>
      <c r="F70" s="403"/>
    </row>
    <row r="71" spans="1:6">
      <c r="A71" s="380"/>
      <c r="B71" s="380"/>
      <c r="C71" s="381"/>
      <c r="D71" s="381"/>
      <c r="E71" s="381"/>
      <c r="F71" s="396"/>
    </row>
    <row r="72" spans="1:6">
      <c r="A72" s="380"/>
      <c r="B72" s="380"/>
      <c r="C72" s="381"/>
      <c r="D72" s="381"/>
      <c r="E72" s="381"/>
      <c r="F72" s="396"/>
    </row>
    <row r="73" spans="1:6">
      <c r="A73" s="380"/>
      <c r="B73" s="380"/>
      <c r="C73" s="381"/>
      <c r="D73" s="381"/>
      <c r="E73" s="381"/>
      <c r="F73" s="396"/>
    </row>
    <row r="74" spans="1:6">
      <c r="A74" s="380"/>
      <c r="B74" s="380"/>
      <c r="C74" s="381"/>
      <c r="D74" s="381"/>
      <c r="E74" s="381"/>
      <c r="F74" s="396"/>
    </row>
    <row r="75" spans="1:6">
      <c r="A75" s="380"/>
      <c r="B75" s="380"/>
      <c r="C75" s="381"/>
      <c r="D75" s="381"/>
      <c r="E75" s="381"/>
      <c r="F75" s="396"/>
    </row>
    <row r="76" spans="1:6">
      <c r="A76" s="380"/>
      <c r="B76" s="380"/>
      <c r="C76" s="381"/>
      <c r="D76" s="381"/>
      <c r="E76" s="381"/>
      <c r="F76" s="396"/>
    </row>
    <row r="77" spans="1:6">
      <c r="A77" s="380"/>
      <c r="B77" s="380"/>
      <c r="C77" s="381"/>
      <c r="D77" s="381"/>
      <c r="E77" s="381"/>
      <c r="F77" s="396"/>
    </row>
    <row r="78" spans="1:6">
      <c r="A78" s="405"/>
      <c r="B78" s="405" t="s">
        <v>1717</v>
      </c>
      <c r="C78" s="406">
        <f>SUM(C71:C77)</f>
        <v>0</v>
      </c>
      <c r="D78" s="407"/>
      <c r="E78" s="408"/>
      <c r="F78" s="400"/>
    </row>
  </sheetData>
  <dataValidations count="6">
    <dataValidation allowBlank="1" showInputMessage="1" showErrorMessage="1" prompt="Corresponde al número de la cuenta de acuerdo al Plan de Cuentas emitido por el CONAC." sqref="A7 A26 A57 A70"/>
    <dataValidation allowBlank="1" showInputMessage="1" showErrorMessage="1" prompt="Saldo final de la Cuenta Pública presentada (trimestral: 1er, 2do, 3ro. o 4to.)." sqref="C26"/>
    <dataValidation allowBlank="1" showInputMessage="1" showErrorMessage="1" prompt="Saldo final de la Cuenta Pública presentada y en su caso, el importe debe corresponder a la suma de la columna de monto parcial ( trimestral: 1er, 2do, 3ro. o 4to.)." sqref="C7 C57 C70"/>
    <dataValidation allowBlank="1" showInputMessage="1" showErrorMessage="1" prompt="Corresponde al nombre o descripción de la cuenta de acuerdo al Plan de Cuentas emitido por el CONAC." sqref="B7 B26 B57 B70"/>
    <dataValidation allowBlank="1" showInputMessage="1" showErrorMessage="1" prompt="Especificar el tipo de instrumento de inversión: Bondes, Petrobonos, Cetes, Mesa de dinero, etc." sqref="D7 D26 D57 D70"/>
    <dataValidation allowBlank="1" showInputMessage="1" showErrorMessage="1" prompt="En los casos en que la inversión se localice en dos o mas tipos de instrumentos, se detallará cada una de ellas y el importe invertido." sqref="E7 E57 E70"/>
  </dataValidations>
  <pageMargins left="0.7" right="0.7" top="0.75" bottom="0.75" header="0.3" footer="0.3"/>
  <pageSetup scale="56"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zoomScaleSheetLayoutView="100" workbookViewId="0">
      <selection sqref="A1:E78"/>
    </sheetView>
  </sheetViews>
  <sheetFormatPr baseColWidth="10" defaultRowHeight="11.25"/>
  <cols>
    <col min="1" max="1" width="20.7109375" style="1" customWidth="1"/>
    <col min="2" max="2" width="50.7109375" style="1" customWidth="1"/>
    <col min="3" max="8" width="12" style="191" customWidth="1"/>
    <col min="9" max="10" width="11.42578125" style="1" customWidth="1"/>
    <col min="11" max="16384" width="11.42578125" style="1"/>
  </cols>
  <sheetData>
    <row r="1" spans="1:8">
      <c r="A1" s="365" t="s">
        <v>1691</v>
      </c>
      <c r="B1" s="365"/>
      <c r="H1" s="410"/>
    </row>
    <row r="2" spans="1:8">
      <c r="A2" s="365" t="s">
        <v>1692</v>
      </c>
      <c r="B2" s="365"/>
      <c r="C2" s="409"/>
      <c r="D2" s="409"/>
      <c r="E2" s="409"/>
    </row>
    <row r="3" spans="1:8">
      <c r="B3" s="365"/>
      <c r="C3" s="409"/>
      <c r="D3" s="409"/>
      <c r="E3" s="409"/>
    </row>
    <row r="5" spans="1:8" s="414" customFormat="1" ht="11.25" customHeight="1">
      <c r="A5" s="411" t="s">
        <v>1718</v>
      </c>
      <c r="B5" s="411"/>
      <c r="C5" s="412"/>
      <c r="D5" s="412"/>
      <c r="E5" s="412"/>
      <c r="F5" s="191"/>
      <c r="G5" s="191"/>
      <c r="H5" s="413" t="s">
        <v>1719</v>
      </c>
    </row>
    <row r="6" spans="1:8">
      <c r="A6" s="373"/>
      <c r="B6" s="373"/>
      <c r="C6" s="366"/>
      <c r="D6" s="366"/>
      <c r="E6" s="366"/>
      <c r="F6" s="366"/>
      <c r="G6" s="366"/>
      <c r="H6" s="366"/>
    </row>
    <row r="7" spans="1:8" ht="15" customHeight="1">
      <c r="A7" s="375" t="s">
        <v>1695</v>
      </c>
      <c r="B7" s="376" t="s">
        <v>1696</v>
      </c>
      <c r="C7" s="415" t="s">
        <v>1697</v>
      </c>
      <c r="D7" s="416">
        <v>2017</v>
      </c>
      <c r="E7" s="416">
        <v>2016</v>
      </c>
      <c r="F7" s="415">
        <v>2015</v>
      </c>
      <c r="G7" s="415">
        <v>2014</v>
      </c>
      <c r="H7" s="417" t="s">
        <v>1720</v>
      </c>
    </row>
    <row r="8" spans="1:8">
      <c r="A8" s="393" t="s">
        <v>1721</v>
      </c>
      <c r="B8" s="393" t="s">
        <v>1722</v>
      </c>
      <c r="C8" s="418">
        <v>0</v>
      </c>
      <c r="D8" s="418">
        <v>0</v>
      </c>
      <c r="E8" s="418">
        <v>0</v>
      </c>
      <c r="F8" s="418">
        <v>0</v>
      </c>
      <c r="G8" s="418">
        <v>1729.98</v>
      </c>
      <c r="H8" s="418">
        <v>0</v>
      </c>
    </row>
    <row r="9" spans="1:8">
      <c r="A9" s="393" t="s">
        <v>1723</v>
      </c>
      <c r="B9" s="393" t="s">
        <v>1724</v>
      </c>
      <c r="C9" s="418">
        <v>0</v>
      </c>
      <c r="D9" s="418">
        <v>0</v>
      </c>
      <c r="E9" s="418">
        <v>0</v>
      </c>
      <c r="F9" s="418">
        <v>0</v>
      </c>
      <c r="G9" s="418">
        <v>432.49</v>
      </c>
      <c r="H9" s="418">
        <v>0</v>
      </c>
    </row>
    <row r="10" spans="1:8">
      <c r="A10" s="393" t="s">
        <v>1725</v>
      </c>
      <c r="B10" s="393" t="s">
        <v>1726</v>
      </c>
      <c r="C10" s="418">
        <v>0</v>
      </c>
      <c r="D10" s="418">
        <v>0</v>
      </c>
      <c r="E10" s="418">
        <v>0</v>
      </c>
      <c r="F10" s="418">
        <v>0</v>
      </c>
      <c r="G10" s="418">
        <v>432.49</v>
      </c>
      <c r="H10" s="418">
        <v>0</v>
      </c>
    </row>
    <row r="11" spans="1:8">
      <c r="A11" s="393" t="s">
        <v>1727</v>
      </c>
      <c r="B11" s="393" t="s">
        <v>1728</v>
      </c>
      <c r="C11" s="418">
        <v>0</v>
      </c>
      <c r="D11" s="418">
        <v>0</v>
      </c>
      <c r="E11" s="418">
        <v>0</v>
      </c>
      <c r="F11" s="418">
        <v>0</v>
      </c>
      <c r="G11" s="418">
        <v>432.49</v>
      </c>
      <c r="H11" s="418">
        <v>0</v>
      </c>
    </row>
    <row r="12" spans="1:8">
      <c r="A12" s="393" t="s">
        <v>1729</v>
      </c>
      <c r="B12" s="393" t="s">
        <v>1730</v>
      </c>
      <c r="C12" s="418">
        <v>0</v>
      </c>
      <c r="D12" s="418">
        <v>0</v>
      </c>
      <c r="E12" s="418">
        <v>0</v>
      </c>
      <c r="F12" s="418">
        <v>0</v>
      </c>
      <c r="G12" s="418">
        <v>432.49</v>
      </c>
      <c r="H12" s="418">
        <v>0</v>
      </c>
    </row>
    <row r="13" spans="1:8">
      <c r="A13" s="393" t="s">
        <v>1731</v>
      </c>
      <c r="B13" s="393" t="s">
        <v>1732</v>
      </c>
      <c r="C13" s="418">
        <v>0</v>
      </c>
      <c r="D13" s="418">
        <v>0</v>
      </c>
      <c r="E13" s="418">
        <v>0</v>
      </c>
      <c r="F13" s="418">
        <v>0</v>
      </c>
      <c r="G13" s="418">
        <v>432.49</v>
      </c>
      <c r="H13" s="418">
        <v>0</v>
      </c>
    </row>
    <row r="14" spans="1:8">
      <c r="A14" s="393" t="s">
        <v>1733</v>
      </c>
      <c r="B14" s="393" t="s">
        <v>1734</v>
      </c>
      <c r="C14" s="418">
        <v>0</v>
      </c>
      <c r="D14" s="418">
        <v>0</v>
      </c>
      <c r="E14" s="418">
        <v>0</v>
      </c>
      <c r="F14" s="418">
        <v>0</v>
      </c>
      <c r="G14" s="418">
        <v>432.49</v>
      </c>
      <c r="H14" s="418">
        <v>0</v>
      </c>
    </row>
    <row r="15" spans="1:8">
      <c r="A15" s="393" t="s">
        <v>1735</v>
      </c>
      <c r="B15" s="393" t="s">
        <v>1736</v>
      </c>
      <c r="C15" s="418">
        <v>0</v>
      </c>
      <c r="D15" s="418">
        <v>0</v>
      </c>
      <c r="E15" s="418">
        <v>360</v>
      </c>
      <c r="F15" s="418">
        <v>0</v>
      </c>
      <c r="G15" s="418">
        <v>0</v>
      </c>
      <c r="H15" s="418">
        <v>0</v>
      </c>
    </row>
    <row r="16" spans="1:8">
      <c r="A16" s="393"/>
      <c r="B16" s="393"/>
      <c r="C16" s="418"/>
      <c r="D16" s="418"/>
      <c r="E16" s="418"/>
      <c r="F16" s="418"/>
      <c r="G16" s="418"/>
      <c r="H16" s="418"/>
    </row>
    <row r="17" spans="1:10">
      <c r="A17" s="393"/>
      <c r="B17" s="393"/>
      <c r="C17" s="418"/>
      <c r="D17" s="418"/>
      <c r="E17" s="418"/>
      <c r="F17" s="418"/>
      <c r="G17" s="418"/>
      <c r="H17" s="418"/>
    </row>
    <row r="18" spans="1:10">
      <c r="A18" s="393"/>
      <c r="B18" s="393"/>
      <c r="C18" s="418"/>
      <c r="D18" s="418"/>
      <c r="E18" s="418"/>
      <c r="F18" s="418"/>
      <c r="G18" s="418"/>
      <c r="H18" s="418"/>
    </row>
    <row r="19" spans="1:10">
      <c r="A19" s="393"/>
      <c r="B19" s="393"/>
      <c r="C19" s="418"/>
      <c r="D19" s="418"/>
      <c r="E19" s="418"/>
      <c r="F19" s="418"/>
      <c r="G19" s="418"/>
      <c r="H19" s="418"/>
    </row>
    <row r="20" spans="1:10">
      <c r="A20" s="393"/>
      <c r="B20" s="393"/>
      <c r="C20" s="418"/>
      <c r="D20" s="418"/>
      <c r="E20" s="418"/>
      <c r="F20" s="418"/>
      <c r="G20" s="418"/>
      <c r="H20" s="418"/>
    </row>
    <row r="21" spans="1:10">
      <c r="A21" s="393"/>
      <c r="B21" s="393"/>
      <c r="C21" s="418"/>
      <c r="D21" s="418"/>
      <c r="E21" s="418"/>
      <c r="F21" s="418"/>
      <c r="G21" s="418"/>
      <c r="H21" s="418"/>
      <c r="J21" s="419"/>
    </row>
    <row r="22" spans="1:10">
      <c r="A22" s="420"/>
      <c r="B22" s="420" t="s">
        <v>1737</v>
      </c>
      <c r="C22" s="421">
        <f t="shared" ref="C22:H22" si="0">SUM(C8:C21)</f>
        <v>0</v>
      </c>
      <c r="D22" s="421">
        <f t="shared" si="0"/>
        <v>0</v>
      </c>
      <c r="E22" s="421">
        <f t="shared" si="0"/>
        <v>360</v>
      </c>
      <c r="F22" s="421">
        <f t="shared" si="0"/>
        <v>0</v>
      </c>
      <c r="G22" s="421">
        <f t="shared" si="0"/>
        <v>4324.9199999999992</v>
      </c>
      <c r="H22" s="421">
        <f t="shared" si="0"/>
        <v>0</v>
      </c>
    </row>
    <row r="23" spans="1:10">
      <c r="A23" s="401"/>
      <c r="B23" s="401"/>
      <c r="C23" s="402"/>
      <c r="D23" s="402"/>
      <c r="E23" s="402"/>
      <c r="F23" s="402"/>
      <c r="G23" s="402"/>
      <c r="H23" s="402"/>
    </row>
    <row r="24" spans="1:10">
      <c r="A24" s="401"/>
      <c r="B24" s="401"/>
      <c r="C24" s="402"/>
      <c r="D24" s="402"/>
      <c r="E24" s="402"/>
      <c r="F24" s="402"/>
      <c r="G24" s="402"/>
      <c r="H24" s="402"/>
    </row>
    <row r="25" spans="1:10" s="414" customFormat="1" ht="11.25" customHeight="1">
      <c r="A25" s="411" t="s">
        <v>1738</v>
      </c>
      <c r="B25" s="411"/>
      <c r="C25" s="412"/>
      <c r="D25" s="412"/>
      <c r="E25" s="412"/>
      <c r="F25" s="191"/>
      <c r="G25" s="191"/>
      <c r="H25" s="413" t="s">
        <v>1719</v>
      </c>
    </row>
    <row r="26" spans="1:10">
      <c r="A26" s="373"/>
      <c r="B26" s="373"/>
      <c r="C26" s="366"/>
      <c r="D26" s="366"/>
      <c r="E26" s="366"/>
      <c r="F26" s="366"/>
      <c r="G26" s="366"/>
      <c r="H26" s="366"/>
    </row>
    <row r="27" spans="1:10" ht="15" customHeight="1">
      <c r="A27" s="375" t="s">
        <v>1695</v>
      </c>
      <c r="B27" s="376" t="s">
        <v>1696</v>
      </c>
      <c r="C27" s="415" t="s">
        <v>1697</v>
      </c>
      <c r="D27" s="416">
        <v>2017</v>
      </c>
      <c r="E27" s="416">
        <v>2016</v>
      </c>
      <c r="F27" s="415">
        <v>2015</v>
      </c>
      <c r="G27" s="415">
        <v>2014</v>
      </c>
      <c r="H27" s="417" t="s">
        <v>1720</v>
      </c>
    </row>
    <row r="28" spans="1:10">
      <c r="A28" s="393" t="s">
        <v>1739</v>
      </c>
      <c r="B28" s="393" t="s">
        <v>1740</v>
      </c>
      <c r="C28" s="418"/>
      <c r="D28" s="418">
        <v>0</v>
      </c>
      <c r="E28" s="418">
        <v>22926.36</v>
      </c>
      <c r="F28" s="418">
        <v>66598.73</v>
      </c>
      <c r="G28" s="418">
        <v>241421.6</v>
      </c>
      <c r="H28" s="418">
        <v>375106.27</v>
      </c>
    </row>
    <row r="29" spans="1:10">
      <c r="A29" s="393" t="s">
        <v>1741</v>
      </c>
      <c r="B29" s="393" t="s">
        <v>1742</v>
      </c>
      <c r="C29" s="418">
        <v>243798.52</v>
      </c>
      <c r="D29" s="418">
        <v>100821.6</v>
      </c>
      <c r="E29" s="418">
        <v>59332.160000000003</v>
      </c>
      <c r="F29" s="418">
        <v>59332.160000000003</v>
      </c>
      <c r="G29" s="418">
        <v>59332.160000000003</v>
      </c>
      <c r="H29" s="418">
        <v>59332.160000000003</v>
      </c>
    </row>
    <row r="30" spans="1:10">
      <c r="A30" s="393" t="s">
        <v>1743</v>
      </c>
      <c r="B30" s="393" t="s">
        <v>1744</v>
      </c>
      <c r="C30" s="418">
        <v>-165545.16</v>
      </c>
      <c r="D30" s="418">
        <v>59332.160000000003</v>
      </c>
      <c r="E30" s="418">
        <v>561108.84</v>
      </c>
      <c r="F30" s="418">
        <v>561108.84</v>
      </c>
      <c r="G30" s="418">
        <v>561108.84</v>
      </c>
      <c r="H30" s="418">
        <v>561108.84</v>
      </c>
    </row>
    <row r="31" spans="1:10">
      <c r="A31" s="393" t="s">
        <v>1745</v>
      </c>
      <c r="B31" s="393" t="s">
        <v>1746</v>
      </c>
      <c r="C31" s="418">
        <v>561108.84</v>
      </c>
      <c r="D31" s="418">
        <v>561108.84</v>
      </c>
      <c r="E31" s="418">
        <v>0</v>
      </c>
      <c r="F31" s="418">
        <v>0</v>
      </c>
      <c r="G31" s="418">
        <v>0</v>
      </c>
      <c r="H31" s="418">
        <v>0</v>
      </c>
    </row>
    <row r="32" spans="1:10">
      <c r="A32" s="393" t="s">
        <v>1747</v>
      </c>
      <c r="B32" s="393" t="s">
        <v>1748</v>
      </c>
      <c r="C32" s="418"/>
      <c r="D32" s="418">
        <v>0</v>
      </c>
      <c r="E32" s="418">
        <v>0</v>
      </c>
      <c r="F32" s="418">
        <v>0</v>
      </c>
      <c r="G32" s="418">
        <v>0</v>
      </c>
      <c r="H32" s="418">
        <v>431371.61</v>
      </c>
    </row>
    <row r="33" spans="1:8">
      <c r="A33" s="393" t="s">
        <v>1749</v>
      </c>
      <c r="B33" s="393" t="s">
        <v>1750</v>
      </c>
      <c r="C33" s="418">
        <v>1200871.3600000001</v>
      </c>
      <c r="D33" s="418">
        <v>0.04</v>
      </c>
      <c r="E33" s="418">
        <v>0</v>
      </c>
      <c r="F33" s="418">
        <v>0</v>
      </c>
      <c r="G33" s="418">
        <v>0</v>
      </c>
      <c r="H33" s="418">
        <v>453.33</v>
      </c>
    </row>
    <row r="34" spans="1:8">
      <c r="A34" s="393" t="s">
        <v>1751</v>
      </c>
      <c r="B34" s="393" t="s">
        <v>1752</v>
      </c>
      <c r="C34" s="418"/>
      <c r="D34" s="418">
        <v>0</v>
      </c>
      <c r="E34" s="418">
        <v>0</v>
      </c>
      <c r="F34" s="418">
        <v>0</v>
      </c>
      <c r="G34" s="418">
        <v>536846</v>
      </c>
      <c r="H34" s="418">
        <v>889354</v>
      </c>
    </row>
    <row r="35" spans="1:8">
      <c r="A35" s="393" t="s">
        <v>1753</v>
      </c>
      <c r="B35" s="393" t="s">
        <v>1754</v>
      </c>
      <c r="C35" s="418"/>
      <c r="D35" s="418">
        <v>0</v>
      </c>
      <c r="E35" s="418">
        <v>0</v>
      </c>
      <c r="F35" s="418">
        <v>1268979</v>
      </c>
      <c r="G35" s="418">
        <v>1670232</v>
      </c>
      <c r="H35" s="418">
        <v>1670232</v>
      </c>
    </row>
    <row r="36" spans="1:8">
      <c r="A36" s="393" t="s">
        <v>1755</v>
      </c>
      <c r="B36" s="393" t="s">
        <v>1756</v>
      </c>
      <c r="C36" s="418"/>
      <c r="D36" s="418">
        <v>0</v>
      </c>
      <c r="E36" s="418">
        <v>0</v>
      </c>
      <c r="F36" s="418">
        <v>322726.98</v>
      </c>
      <c r="G36" s="418">
        <v>322726.98</v>
      </c>
      <c r="H36" s="418">
        <v>0</v>
      </c>
    </row>
    <row r="37" spans="1:8">
      <c r="A37" s="393" t="s">
        <v>1757</v>
      </c>
      <c r="B37" s="393" t="s">
        <v>1758</v>
      </c>
      <c r="C37" s="418"/>
      <c r="D37" s="418">
        <v>0</v>
      </c>
      <c r="E37" s="418">
        <v>0</v>
      </c>
      <c r="F37" s="418">
        <v>0</v>
      </c>
      <c r="G37" s="418">
        <v>0</v>
      </c>
      <c r="H37" s="418">
        <v>0</v>
      </c>
    </row>
    <row r="38" spans="1:8">
      <c r="A38" s="393" t="s">
        <v>1759</v>
      </c>
      <c r="B38" s="393" t="s">
        <v>1760</v>
      </c>
      <c r="C38" s="418"/>
      <c r="D38" s="418">
        <v>0</v>
      </c>
      <c r="E38" s="418">
        <v>0</v>
      </c>
      <c r="F38" s="418">
        <v>0</v>
      </c>
      <c r="G38" s="418">
        <v>0</v>
      </c>
      <c r="H38" s="418">
        <v>0</v>
      </c>
    </row>
    <row r="39" spans="1:8">
      <c r="A39" s="393" t="s">
        <v>1761</v>
      </c>
      <c r="B39" s="393" t="s">
        <v>1762</v>
      </c>
      <c r="C39" s="418"/>
      <c r="D39" s="418">
        <v>0</v>
      </c>
      <c r="E39" s="418">
        <v>0</v>
      </c>
      <c r="F39" s="418">
        <v>451623.42</v>
      </c>
      <c r="G39" s="418">
        <v>0</v>
      </c>
      <c r="H39" s="418">
        <v>0</v>
      </c>
    </row>
    <row r="40" spans="1:8">
      <c r="A40" s="393" t="s">
        <v>1763</v>
      </c>
      <c r="B40" s="393" t="s">
        <v>1764</v>
      </c>
      <c r="C40" s="418"/>
      <c r="D40" s="418">
        <v>0</v>
      </c>
      <c r="E40" s="418"/>
      <c r="F40" s="418"/>
      <c r="G40" s="418"/>
      <c r="H40" s="418"/>
    </row>
    <row r="41" spans="1:8">
      <c r="A41" s="393" t="s">
        <v>1765</v>
      </c>
      <c r="B41" s="393" t="s">
        <v>1766</v>
      </c>
      <c r="C41" s="418"/>
      <c r="D41" s="418">
        <v>0</v>
      </c>
      <c r="E41" s="418"/>
      <c r="F41" s="418"/>
      <c r="G41" s="418"/>
      <c r="H41" s="418"/>
    </row>
    <row r="42" spans="1:8">
      <c r="A42" s="393" t="s">
        <v>1767</v>
      </c>
      <c r="B42" s="393" t="s">
        <v>1768</v>
      </c>
      <c r="C42" s="418">
        <v>798359.86</v>
      </c>
      <c r="D42" s="418">
        <v>680374.8</v>
      </c>
      <c r="E42" s="418"/>
      <c r="F42" s="418"/>
      <c r="G42" s="418"/>
      <c r="H42" s="418"/>
    </row>
    <row r="43" spans="1:8">
      <c r="A43" s="393"/>
      <c r="B43" s="393"/>
      <c r="C43" s="418"/>
      <c r="D43" s="418"/>
      <c r="E43" s="418"/>
      <c r="F43" s="418"/>
      <c r="G43" s="418"/>
      <c r="H43" s="418"/>
    </row>
    <row r="44" spans="1:8">
      <c r="A44" s="393"/>
      <c r="B44" s="393"/>
      <c r="C44" s="418"/>
      <c r="D44" s="418"/>
      <c r="E44" s="418"/>
      <c r="F44" s="418"/>
      <c r="G44" s="418"/>
      <c r="H44" s="418"/>
    </row>
    <row r="45" spans="1:8">
      <c r="A45" s="393"/>
      <c r="B45" s="393"/>
      <c r="C45" s="418"/>
      <c r="D45" s="418"/>
      <c r="E45" s="418"/>
      <c r="F45" s="418"/>
      <c r="G45" s="418"/>
      <c r="H45" s="418"/>
    </row>
    <row r="46" spans="1:8">
      <c r="A46" s="393"/>
      <c r="B46" s="393"/>
      <c r="C46" s="418"/>
      <c r="D46" s="418"/>
      <c r="E46" s="418"/>
      <c r="F46" s="418"/>
      <c r="G46" s="418"/>
      <c r="H46" s="418"/>
    </row>
    <row r="47" spans="1:8">
      <c r="A47" s="393"/>
      <c r="B47" s="393"/>
      <c r="C47" s="418"/>
      <c r="D47" s="418"/>
      <c r="E47" s="418"/>
      <c r="F47" s="418"/>
      <c r="G47" s="418"/>
      <c r="H47" s="418"/>
    </row>
    <row r="48" spans="1:8">
      <c r="A48" s="420"/>
      <c r="B48" s="420" t="s">
        <v>1769</v>
      </c>
      <c r="C48" s="421">
        <f>SUM(C28:C47)</f>
        <v>2638593.42</v>
      </c>
      <c r="D48" s="421">
        <f>SUM(D28:D47)</f>
        <v>1401637.44</v>
      </c>
      <c r="E48" s="421">
        <f t="shared" ref="E48:H48" si="1">SUM(E28:E47)</f>
        <v>643367.36</v>
      </c>
      <c r="F48" s="421">
        <f t="shared" si="1"/>
        <v>2730369.13</v>
      </c>
      <c r="G48" s="421">
        <f t="shared" si="1"/>
        <v>3391667.58</v>
      </c>
      <c r="H48" s="421">
        <f t="shared" si="1"/>
        <v>3986958.21</v>
      </c>
    </row>
  </sheetData>
  <dataValidations count="7">
    <dataValidation allowBlank="1" showInputMessage="1" showErrorMessage="1" prompt="Corresponde al número de la cuenta de acuerdo al Plan de Cuentas emitido por el CONAC." sqref="A7 A27"/>
    <dataValidation allowBlank="1" showInputMessage="1" showErrorMessage="1" prompt="Saldo final al 31 de diciembre de 2015." sqref="E27 E7"/>
    <dataValidation allowBlank="1" showInputMessage="1" showErrorMessage="1" prompt="Saldo final de la Cuenta Pública presentada (trimestral: 1er, 2do, 3ro. o 4to.)." sqref="C27:D27 C7:D7"/>
    <dataValidation allowBlank="1" showInputMessage="1" showErrorMessage="1" prompt="Saldo final al 31 de diciembre de 2014." sqref="F27 F7"/>
    <dataValidation allowBlank="1" showInputMessage="1" showErrorMessage="1" prompt="Saldo final al 31 de diciembre de 2013." sqref="G27 G7"/>
    <dataValidation allowBlank="1" showInputMessage="1" showErrorMessage="1" prompt="Corresponde al nombre o descripción de la cuenta de acuerdo al Plan de Cuentas emitido por el CONAC." sqref="B7 B27"/>
    <dataValidation allowBlank="1" showInputMessage="1" showErrorMessage="1" prompt="Saldo final al 31 de diciembre de 2012." sqref="H27 H7"/>
  </dataValidations>
  <pageMargins left="0.70866141732283472" right="0.70866141732283472" top="0.74803149606299213" bottom="0.74803149606299213" header="0.31496062992125984" footer="0.31496062992125984"/>
  <pageSetup scale="72"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1"/>
  <sheetViews>
    <sheetView zoomScaleNormal="100" zoomScaleSheetLayoutView="100" workbookViewId="0">
      <selection sqref="A1:E78"/>
    </sheetView>
  </sheetViews>
  <sheetFormatPr baseColWidth="10" defaultRowHeight="11.25"/>
  <cols>
    <col min="1" max="1" width="20.7109375" style="1" customWidth="1"/>
    <col min="2" max="2" width="50.7109375" style="1" customWidth="1"/>
    <col min="3" max="7" width="17.7109375" style="191" customWidth="1"/>
    <col min="8" max="9" width="18.7109375" style="1" customWidth="1"/>
    <col min="10" max="10" width="11.42578125" style="1" customWidth="1"/>
    <col min="11" max="16384" width="11.42578125" style="1"/>
  </cols>
  <sheetData>
    <row r="1" spans="1:10">
      <c r="A1" s="365" t="s">
        <v>1691</v>
      </c>
      <c r="B1" s="365"/>
      <c r="I1" s="369"/>
    </row>
    <row r="2" spans="1:10">
      <c r="A2" s="365" t="s">
        <v>1692</v>
      </c>
      <c r="B2" s="365"/>
    </row>
    <row r="3" spans="1:10">
      <c r="J3" s="379"/>
    </row>
    <row r="4" spans="1:10">
      <c r="J4" s="379"/>
    </row>
    <row r="5" spans="1:10" ht="11.25" customHeight="1">
      <c r="A5" s="370" t="s">
        <v>1770</v>
      </c>
      <c r="B5" s="371"/>
      <c r="E5" s="422"/>
      <c r="F5" s="422"/>
      <c r="I5" s="423" t="s">
        <v>1771</v>
      </c>
    </row>
    <row r="6" spans="1:10">
      <c r="A6" s="424"/>
      <c r="B6" s="424"/>
      <c r="C6" s="422"/>
      <c r="D6" s="422"/>
      <c r="E6" s="422"/>
      <c r="F6" s="422"/>
    </row>
    <row r="7" spans="1:10" ht="15" customHeight="1">
      <c r="A7" s="375" t="s">
        <v>1695</v>
      </c>
      <c r="B7" s="376" t="s">
        <v>1696</v>
      </c>
      <c r="C7" s="425" t="s">
        <v>1772</v>
      </c>
      <c r="D7" s="425" t="s">
        <v>1773</v>
      </c>
      <c r="E7" s="425" t="s">
        <v>1774</v>
      </c>
      <c r="F7" s="425" t="s">
        <v>1775</v>
      </c>
      <c r="G7" s="426" t="s">
        <v>1776</v>
      </c>
      <c r="H7" s="376" t="s">
        <v>1777</v>
      </c>
      <c r="I7" s="376" t="s">
        <v>1778</v>
      </c>
    </row>
    <row r="8" spans="1:10" ht="22.5">
      <c r="A8" s="394" t="s">
        <v>1779</v>
      </c>
      <c r="B8" s="427" t="s">
        <v>1780</v>
      </c>
      <c r="C8" s="381">
        <v>3106</v>
      </c>
      <c r="D8" s="428"/>
      <c r="E8" s="428"/>
      <c r="F8" s="428"/>
      <c r="G8" s="429">
        <v>3106</v>
      </c>
      <c r="H8" s="430" t="s">
        <v>1781</v>
      </c>
      <c r="I8" s="431" t="s">
        <v>1782</v>
      </c>
    </row>
    <row r="9" spans="1:10" ht="33.75">
      <c r="A9" s="394" t="s">
        <v>1783</v>
      </c>
      <c r="B9" s="427" t="s">
        <v>1784</v>
      </c>
      <c r="C9" s="381">
        <v>473262.75</v>
      </c>
      <c r="D9" s="428"/>
      <c r="E9" s="428"/>
      <c r="F9" s="428"/>
      <c r="G9" s="429">
        <v>473262.75</v>
      </c>
      <c r="H9" s="430" t="s">
        <v>1785</v>
      </c>
      <c r="I9" s="431" t="s">
        <v>1782</v>
      </c>
    </row>
    <row r="10" spans="1:10" ht="33.75">
      <c r="A10" s="394" t="s">
        <v>1786</v>
      </c>
      <c r="B10" s="427" t="s">
        <v>1787</v>
      </c>
      <c r="C10" s="432">
        <v>27722.36</v>
      </c>
      <c r="D10" s="428">
        <v>0</v>
      </c>
      <c r="E10" s="428"/>
      <c r="F10" s="428"/>
      <c r="G10" s="429"/>
      <c r="H10" s="430" t="s">
        <v>1788</v>
      </c>
      <c r="I10" s="433" t="s">
        <v>1789</v>
      </c>
    </row>
    <row r="11" spans="1:10">
      <c r="A11" s="394"/>
      <c r="B11" s="427"/>
      <c r="C11" s="432"/>
      <c r="D11" s="428"/>
      <c r="E11" s="428"/>
      <c r="F11" s="428"/>
      <c r="G11" s="429"/>
      <c r="H11" s="430" t="s">
        <v>1790</v>
      </c>
      <c r="I11" s="431" t="s">
        <v>1791</v>
      </c>
    </row>
    <row r="12" spans="1:10">
      <c r="A12" s="394"/>
      <c r="B12" s="427"/>
      <c r="C12" s="432"/>
      <c r="D12" s="428"/>
      <c r="E12" s="428"/>
      <c r="F12" s="428"/>
      <c r="G12" s="429"/>
      <c r="H12" s="430" t="s">
        <v>1792</v>
      </c>
      <c r="I12" s="433" t="s">
        <v>1793</v>
      </c>
    </row>
    <row r="13" spans="1:10">
      <c r="A13" s="394"/>
      <c r="B13" s="427"/>
      <c r="C13" s="432"/>
      <c r="D13" s="428"/>
      <c r="E13" s="428"/>
      <c r="F13" s="428"/>
      <c r="G13" s="429"/>
      <c r="H13" s="430"/>
      <c r="I13" s="433"/>
    </row>
    <row r="14" spans="1:10">
      <c r="A14" s="394"/>
      <c r="B14" s="427"/>
      <c r="C14" s="432"/>
      <c r="D14" s="428"/>
      <c r="E14" s="428"/>
      <c r="F14" s="428"/>
      <c r="G14" s="429"/>
      <c r="H14" s="430"/>
      <c r="I14" s="433"/>
    </row>
    <row r="15" spans="1:10">
      <c r="A15" s="420"/>
      <c r="B15" s="420" t="s">
        <v>1794</v>
      </c>
      <c r="C15" s="421">
        <f>SUM(C8:C14)</f>
        <v>504091.11</v>
      </c>
      <c r="D15" s="421">
        <f>SUM(D8:D14)</f>
        <v>0</v>
      </c>
      <c r="E15" s="421">
        <f>SUM(E8:E14)</f>
        <v>0</v>
      </c>
      <c r="F15" s="421">
        <f>SUM(F8:F14)</f>
        <v>0</v>
      </c>
      <c r="G15" s="421">
        <f>SUM(G8:G14)</f>
        <v>476368.75</v>
      </c>
      <c r="H15" s="387"/>
      <c r="I15" s="387"/>
    </row>
    <row r="16" spans="1:10">
      <c r="A16" s="401"/>
      <c r="B16" s="401"/>
      <c r="C16" s="402"/>
      <c r="D16" s="402"/>
      <c r="E16" s="402"/>
      <c r="F16" s="402"/>
      <c r="G16" s="402"/>
      <c r="H16" s="401"/>
      <c r="I16" s="401"/>
    </row>
    <row r="17" spans="1:9">
      <c r="A17" s="401"/>
      <c r="B17" s="401"/>
      <c r="C17" s="402"/>
      <c r="D17" s="402"/>
      <c r="E17" s="402"/>
      <c r="F17" s="402"/>
      <c r="G17" s="402"/>
      <c r="H17" s="401"/>
      <c r="I17" s="401"/>
    </row>
    <row r="18" spans="1:9" ht="11.25" customHeight="1">
      <c r="A18" s="370" t="s">
        <v>1795</v>
      </c>
      <c r="B18" s="371"/>
      <c r="E18" s="422"/>
      <c r="F18" s="422"/>
      <c r="I18" s="423" t="s">
        <v>1771</v>
      </c>
    </row>
    <row r="19" spans="1:9">
      <c r="A19" s="424"/>
      <c r="B19" s="424"/>
      <c r="C19" s="422"/>
      <c r="D19" s="422"/>
      <c r="E19" s="422"/>
      <c r="F19" s="422"/>
    </row>
    <row r="20" spans="1:9" ht="15" customHeight="1">
      <c r="A20" s="375" t="s">
        <v>1695</v>
      </c>
      <c r="B20" s="376" t="s">
        <v>1696</v>
      </c>
      <c r="C20" s="425" t="s">
        <v>1772</v>
      </c>
      <c r="D20" s="425" t="s">
        <v>1773</v>
      </c>
      <c r="E20" s="425" t="s">
        <v>1774</v>
      </c>
      <c r="F20" s="425" t="s">
        <v>1775</v>
      </c>
      <c r="G20" s="426" t="s">
        <v>1776</v>
      </c>
      <c r="H20" s="376" t="s">
        <v>1777</v>
      </c>
      <c r="I20" s="376" t="s">
        <v>1778</v>
      </c>
    </row>
    <row r="21" spans="1:9">
      <c r="A21" s="380"/>
      <c r="B21" s="380"/>
      <c r="C21" s="381"/>
      <c r="D21" s="434"/>
      <c r="E21" s="434"/>
      <c r="F21" s="434"/>
      <c r="G21" s="434"/>
      <c r="H21" s="430"/>
      <c r="I21" s="430"/>
    </row>
    <row r="22" spans="1:9">
      <c r="A22" s="380"/>
      <c r="B22" s="380"/>
      <c r="C22" s="381"/>
      <c r="D22" s="434"/>
      <c r="E22" s="434"/>
      <c r="F22" s="434"/>
      <c r="G22" s="434"/>
      <c r="H22" s="430"/>
      <c r="I22" s="430"/>
    </row>
    <row r="23" spans="1:9">
      <c r="A23" s="380"/>
      <c r="B23" s="380"/>
      <c r="C23" s="381"/>
      <c r="D23" s="434"/>
      <c r="E23" s="434"/>
      <c r="F23" s="434"/>
      <c r="G23" s="434"/>
      <c r="H23" s="430"/>
      <c r="I23" s="430"/>
    </row>
    <row r="24" spans="1:9">
      <c r="A24" s="380"/>
      <c r="B24" s="380"/>
      <c r="C24" s="381"/>
      <c r="D24" s="434"/>
      <c r="E24" s="434"/>
      <c r="F24" s="434"/>
      <c r="G24" s="434"/>
      <c r="H24" s="430"/>
      <c r="I24" s="430"/>
    </row>
    <row r="25" spans="1:9">
      <c r="A25" s="435"/>
      <c r="B25" s="435" t="s">
        <v>1796</v>
      </c>
      <c r="C25" s="387">
        <f>SUM(C21:C24)</f>
        <v>0</v>
      </c>
      <c r="D25" s="387">
        <f>SUM(D21:D24)</f>
        <v>0</v>
      </c>
      <c r="E25" s="387">
        <f>SUM(E21:E24)</f>
        <v>0</v>
      </c>
      <c r="F25" s="387">
        <f>SUM(F21:F24)</f>
        <v>0</v>
      </c>
      <c r="G25" s="387">
        <f>SUM(G21:G24)</f>
        <v>0</v>
      </c>
      <c r="H25" s="387"/>
      <c r="I25" s="387"/>
    </row>
    <row r="28" spans="1:9">
      <c r="A28" s="370" t="s">
        <v>1797</v>
      </c>
      <c r="B28" s="371"/>
      <c r="E28" s="422"/>
      <c r="F28" s="422"/>
      <c r="I28" s="423" t="s">
        <v>1771</v>
      </c>
    </row>
    <row r="29" spans="1:9">
      <c r="A29" s="424"/>
      <c r="B29" s="424"/>
      <c r="C29" s="422"/>
      <c r="D29" s="422"/>
      <c r="E29" s="422"/>
      <c r="F29" s="422"/>
    </row>
    <row r="30" spans="1:9">
      <c r="A30" s="375" t="s">
        <v>1695</v>
      </c>
      <c r="B30" s="376" t="s">
        <v>1696</v>
      </c>
      <c r="C30" s="425" t="s">
        <v>1772</v>
      </c>
      <c r="D30" s="425" t="s">
        <v>1773</v>
      </c>
      <c r="E30" s="425" t="s">
        <v>1774</v>
      </c>
      <c r="F30" s="425" t="s">
        <v>1775</v>
      </c>
      <c r="G30" s="426" t="s">
        <v>1776</v>
      </c>
      <c r="H30" s="376" t="s">
        <v>1777</v>
      </c>
      <c r="I30" s="376" t="s">
        <v>1778</v>
      </c>
    </row>
    <row r="31" spans="1:9">
      <c r="A31" s="380"/>
      <c r="B31" s="380"/>
      <c r="C31" s="381"/>
      <c r="D31" s="434"/>
      <c r="E31" s="434"/>
      <c r="F31" s="434"/>
      <c r="G31" s="434"/>
      <c r="H31" s="430"/>
      <c r="I31" s="430"/>
    </row>
    <row r="32" spans="1:9">
      <c r="A32" s="380"/>
      <c r="B32" s="380"/>
      <c r="C32" s="381"/>
      <c r="D32" s="434"/>
      <c r="E32" s="434"/>
      <c r="F32" s="434"/>
      <c r="G32" s="434"/>
      <c r="H32" s="430"/>
      <c r="I32" s="430"/>
    </row>
    <row r="33" spans="1:9">
      <c r="A33" s="380"/>
      <c r="B33" s="380"/>
      <c r="C33" s="381"/>
      <c r="D33" s="434"/>
      <c r="E33" s="434"/>
      <c r="F33" s="434"/>
      <c r="G33" s="434"/>
      <c r="H33" s="430"/>
      <c r="I33" s="430"/>
    </row>
    <row r="34" spans="1:9">
      <c r="A34" s="380"/>
      <c r="B34" s="380"/>
      <c r="C34" s="381"/>
      <c r="D34" s="434"/>
      <c r="E34" s="434"/>
      <c r="F34" s="434"/>
      <c r="G34" s="434"/>
      <c r="H34" s="430"/>
      <c r="I34" s="430"/>
    </row>
    <row r="35" spans="1:9">
      <c r="A35" s="435"/>
      <c r="B35" s="435" t="s">
        <v>1798</v>
      </c>
      <c r="C35" s="387">
        <f>SUM(C31:C34)</f>
        <v>0</v>
      </c>
      <c r="D35" s="387">
        <f>SUM(D31:D34)</f>
        <v>0</v>
      </c>
      <c r="E35" s="387">
        <f>SUM(E31:E34)</f>
        <v>0</v>
      </c>
      <c r="F35" s="387">
        <f>SUM(F31:F34)</f>
        <v>0</v>
      </c>
      <c r="G35" s="387">
        <f>SUM(G31:G34)</f>
        <v>0</v>
      </c>
      <c r="H35" s="387"/>
      <c r="I35" s="387"/>
    </row>
    <row r="38" spans="1:9">
      <c r="A38" s="370" t="s">
        <v>1799</v>
      </c>
      <c r="B38" s="371"/>
      <c r="E38" s="422"/>
      <c r="F38" s="422"/>
      <c r="I38" s="423" t="s">
        <v>1771</v>
      </c>
    </row>
    <row r="39" spans="1:9">
      <c r="A39" s="424"/>
      <c r="B39" s="424"/>
      <c r="C39" s="422"/>
      <c r="D39" s="422"/>
      <c r="E39" s="422"/>
      <c r="F39" s="422"/>
    </row>
    <row r="40" spans="1:9">
      <c r="A40" s="375" t="s">
        <v>1695</v>
      </c>
      <c r="B40" s="376" t="s">
        <v>1696</v>
      </c>
      <c r="C40" s="425" t="s">
        <v>1772</v>
      </c>
      <c r="D40" s="425" t="s">
        <v>1773</v>
      </c>
      <c r="E40" s="425" t="s">
        <v>1774</v>
      </c>
      <c r="F40" s="425" t="s">
        <v>1775</v>
      </c>
      <c r="G40" s="426" t="s">
        <v>1776</v>
      </c>
      <c r="H40" s="376" t="s">
        <v>1777</v>
      </c>
      <c r="I40" s="376" t="s">
        <v>1778</v>
      </c>
    </row>
    <row r="41" spans="1:9">
      <c r="A41" s="380"/>
      <c r="B41" s="380"/>
      <c r="C41" s="381"/>
      <c r="D41" s="434"/>
      <c r="E41" s="434"/>
      <c r="F41" s="434"/>
      <c r="G41" s="434"/>
      <c r="H41" s="430"/>
      <c r="I41" s="430"/>
    </row>
    <row r="42" spans="1:9">
      <c r="A42" s="380"/>
      <c r="B42" s="380"/>
      <c r="C42" s="381"/>
      <c r="D42" s="434"/>
      <c r="E42" s="434"/>
      <c r="F42" s="434"/>
      <c r="G42" s="434"/>
      <c r="H42" s="430"/>
      <c r="I42" s="430"/>
    </row>
    <row r="43" spans="1:9">
      <c r="A43" s="380"/>
      <c r="B43" s="380"/>
      <c r="C43" s="381"/>
      <c r="D43" s="434"/>
      <c r="E43" s="434"/>
      <c r="F43" s="434"/>
      <c r="G43" s="434"/>
      <c r="H43" s="430"/>
      <c r="I43" s="430"/>
    </row>
    <row r="44" spans="1:9">
      <c r="A44" s="380"/>
      <c r="B44" s="380"/>
      <c r="C44" s="381"/>
      <c r="D44" s="434"/>
      <c r="E44" s="434"/>
      <c r="F44" s="434"/>
      <c r="G44" s="434"/>
      <c r="H44" s="430"/>
      <c r="I44" s="430"/>
    </row>
    <row r="45" spans="1:9">
      <c r="A45" s="435"/>
      <c r="B45" s="435" t="s">
        <v>1800</v>
      </c>
      <c r="C45" s="387">
        <f>SUM(C41:C44)</f>
        <v>0</v>
      </c>
      <c r="D45" s="387">
        <f>SUM(D41:D44)</f>
        <v>0</v>
      </c>
      <c r="E45" s="387">
        <f>SUM(E41:E44)</f>
        <v>0</v>
      </c>
      <c r="F45" s="387">
        <f>SUM(F41:F44)</f>
        <v>0</v>
      </c>
      <c r="G45" s="387">
        <f>SUM(G41:G44)</f>
        <v>0</v>
      </c>
      <c r="H45" s="387"/>
      <c r="I45" s="387"/>
    </row>
    <row r="48" spans="1:9">
      <c r="A48" s="370" t="s">
        <v>1801</v>
      </c>
      <c r="B48" s="371"/>
      <c r="E48" s="422"/>
      <c r="F48" s="422"/>
      <c r="I48" s="423" t="s">
        <v>1771</v>
      </c>
    </row>
    <row r="49" spans="1:9">
      <c r="A49" s="424"/>
      <c r="B49" s="424"/>
      <c r="C49" s="422"/>
      <c r="D49" s="422"/>
      <c r="E49" s="422"/>
      <c r="F49" s="422"/>
    </row>
    <row r="50" spans="1:9">
      <c r="A50" s="375" t="s">
        <v>1695</v>
      </c>
      <c r="B50" s="376" t="s">
        <v>1696</v>
      </c>
      <c r="C50" s="425" t="s">
        <v>1772</v>
      </c>
      <c r="D50" s="425" t="s">
        <v>1773</v>
      </c>
      <c r="E50" s="425" t="s">
        <v>1774</v>
      </c>
      <c r="F50" s="425" t="s">
        <v>1775</v>
      </c>
      <c r="G50" s="426" t="s">
        <v>1776</v>
      </c>
      <c r="H50" s="376" t="s">
        <v>1777</v>
      </c>
      <c r="I50" s="376" t="s">
        <v>1778</v>
      </c>
    </row>
    <row r="51" spans="1:9">
      <c r="A51" s="380"/>
      <c r="B51" s="380"/>
      <c r="C51" s="381"/>
      <c r="D51" s="434"/>
      <c r="E51" s="434"/>
      <c r="F51" s="434"/>
      <c r="G51" s="434"/>
      <c r="H51" s="430"/>
      <c r="I51" s="430"/>
    </row>
    <row r="52" spans="1:9">
      <c r="A52" s="380"/>
      <c r="B52" s="380"/>
      <c r="C52" s="381"/>
      <c r="D52" s="434"/>
      <c r="E52" s="434"/>
      <c r="F52" s="434"/>
      <c r="G52" s="434"/>
      <c r="H52" s="430"/>
      <c r="I52" s="430"/>
    </row>
    <row r="53" spans="1:9">
      <c r="A53" s="380"/>
      <c r="B53" s="380"/>
      <c r="C53" s="381"/>
      <c r="D53" s="434"/>
      <c r="E53" s="434"/>
      <c r="F53" s="434"/>
      <c r="G53" s="434"/>
      <c r="H53" s="430"/>
      <c r="I53" s="430"/>
    </row>
    <row r="54" spans="1:9">
      <c r="A54" s="380"/>
      <c r="B54" s="380"/>
      <c r="C54" s="381"/>
      <c r="D54" s="434"/>
      <c r="E54" s="434"/>
      <c r="F54" s="434"/>
      <c r="G54" s="434"/>
      <c r="H54" s="430"/>
      <c r="I54" s="430"/>
    </row>
    <row r="55" spans="1:9">
      <c r="A55" s="435"/>
      <c r="B55" s="435" t="s">
        <v>1802</v>
      </c>
      <c r="C55" s="387">
        <f>SUM(C51:C54)</f>
        <v>0</v>
      </c>
      <c r="D55" s="387">
        <f>SUM(D51:D54)</f>
        <v>0</v>
      </c>
      <c r="E55" s="387">
        <f>SUM(E51:E54)</f>
        <v>0</v>
      </c>
      <c r="F55" s="387">
        <f>SUM(F51:F54)</f>
        <v>0</v>
      </c>
      <c r="G55" s="387">
        <f>SUM(G51:G54)</f>
        <v>0</v>
      </c>
      <c r="H55" s="387"/>
      <c r="I55" s="387"/>
    </row>
    <row r="56" spans="1:9">
      <c r="A56" s="424"/>
      <c r="B56" s="424"/>
      <c r="C56" s="422"/>
      <c r="D56" s="422"/>
      <c r="E56" s="422"/>
      <c r="F56" s="422"/>
    </row>
    <row r="57" spans="1:9">
      <c r="A57" s="424"/>
      <c r="B57" s="424"/>
      <c r="C57" s="422"/>
      <c r="D57" s="422"/>
      <c r="E57" s="422"/>
      <c r="F57" s="422"/>
    </row>
    <row r="58" spans="1:9">
      <c r="A58" s="370" t="s">
        <v>1801</v>
      </c>
      <c r="B58" s="371"/>
      <c r="C58" s="422"/>
      <c r="D58" s="422"/>
      <c r="E58" s="422"/>
      <c r="F58" s="422"/>
    </row>
    <row r="59" spans="1:9">
      <c r="A59" s="424"/>
      <c r="B59" s="424"/>
      <c r="C59" s="422"/>
      <c r="D59" s="422"/>
      <c r="E59" s="422"/>
      <c r="F59" s="422"/>
    </row>
    <row r="60" spans="1:9">
      <c r="A60" s="375" t="s">
        <v>1695</v>
      </c>
      <c r="B60" s="376" t="s">
        <v>1696</v>
      </c>
      <c r="C60" s="425" t="s">
        <v>1772</v>
      </c>
      <c r="D60" s="425" t="s">
        <v>1773</v>
      </c>
      <c r="E60" s="425" t="s">
        <v>1774</v>
      </c>
      <c r="F60" s="425" t="s">
        <v>1775</v>
      </c>
      <c r="G60" s="426" t="s">
        <v>1776</v>
      </c>
      <c r="H60" s="376" t="s">
        <v>1777</v>
      </c>
      <c r="I60" s="376" t="s">
        <v>1778</v>
      </c>
    </row>
    <row r="61" spans="1:9">
      <c r="A61" s="380"/>
      <c r="B61" s="380"/>
      <c r="C61" s="381"/>
      <c r="D61" s="434"/>
      <c r="E61" s="434"/>
      <c r="F61" s="434"/>
      <c r="G61" s="434"/>
      <c r="H61" s="430"/>
      <c r="I61" s="430"/>
    </row>
    <row r="62" spans="1:9">
      <c r="A62" s="380"/>
      <c r="B62" s="380"/>
      <c r="C62" s="381"/>
      <c r="D62" s="434"/>
      <c r="E62" s="434"/>
      <c r="F62" s="434"/>
      <c r="G62" s="434"/>
      <c r="H62" s="430"/>
      <c r="I62" s="430"/>
    </row>
    <row r="63" spans="1:9">
      <c r="A63" s="380"/>
      <c r="B63" s="380"/>
      <c r="C63" s="381"/>
      <c r="D63" s="434"/>
      <c r="E63" s="434"/>
      <c r="F63" s="434"/>
      <c r="G63" s="434"/>
      <c r="H63" s="430"/>
      <c r="I63" s="430"/>
    </row>
    <row r="64" spans="1:9">
      <c r="A64" s="380"/>
      <c r="B64" s="380"/>
      <c r="C64" s="381"/>
      <c r="D64" s="434"/>
      <c r="E64" s="434"/>
      <c r="F64" s="434"/>
      <c r="G64" s="434"/>
      <c r="H64" s="430"/>
      <c r="I64" s="430"/>
    </row>
    <row r="65" spans="1:9">
      <c r="A65" s="380"/>
      <c r="B65" s="380"/>
      <c r="C65" s="381"/>
      <c r="D65" s="434"/>
      <c r="E65" s="434"/>
      <c r="F65" s="434"/>
      <c r="G65" s="434"/>
      <c r="H65" s="430"/>
      <c r="I65" s="430"/>
    </row>
    <row r="66" spans="1:9">
      <c r="A66" s="380"/>
      <c r="B66" s="380"/>
      <c r="C66" s="381"/>
      <c r="D66" s="434"/>
      <c r="E66" s="434"/>
      <c r="F66" s="434"/>
      <c r="G66" s="434"/>
      <c r="H66" s="430"/>
      <c r="I66" s="430"/>
    </row>
    <row r="67" spans="1:9">
      <c r="A67" s="380"/>
      <c r="B67" s="380"/>
      <c r="C67" s="381"/>
      <c r="D67" s="434"/>
      <c r="E67" s="434"/>
      <c r="F67" s="434"/>
      <c r="G67" s="434"/>
      <c r="H67" s="430"/>
      <c r="I67" s="430"/>
    </row>
    <row r="68" spans="1:9">
      <c r="A68" s="380"/>
      <c r="B68" s="380"/>
      <c r="C68" s="381"/>
      <c r="D68" s="434"/>
      <c r="E68" s="434"/>
      <c r="F68" s="434"/>
      <c r="G68" s="434"/>
      <c r="H68" s="430"/>
      <c r="I68" s="430"/>
    </row>
    <row r="69" spans="1:9">
      <c r="A69" s="380"/>
      <c r="B69" s="380"/>
      <c r="C69" s="381"/>
      <c r="D69" s="434"/>
      <c r="E69" s="434"/>
      <c r="F69" s="434"/>
      <c r="G69" s="434"/>
      <c r="H69" s="430"/>
      <c r="I69" s="430"/>
    </row>
    <row r="70" spans="1:9">
      <c r="A70" s="380"/>
      <c r="B70" s="380"/>
      <c r="C70" s="381"/>
      <c r="D70" s="434"/>
      <c r="E70" s="434"/>
      <c r="F70" s="434"/>
      <c r="G70" s="434"/>
      <c r="H70" s="430"/>
      <c r="I70" s="430"/>
    </row>
    <row r="71" spans="1:9">
      <c r="A71" s="380"/>
      <c r="B71" s="380"/>
      <c r="C71" s="381"/>
      <c r="D71" s="434"/>
      <c r="E71" s="434"/>
      <c r="F71" s="434"/>
      <c r="G71" s="434"/>
      <c r="H71" s="430"/>
      <c r="I71" s="430"/>
    </row>
    <row r="72" spans="1:9">
      <c r="A72" s="380"/>
      <c r="B72" s="380"/>
      <c r="C72" s="381"/>
      <c r="D72" s="434"/>
      <c r="E72" s="434"/>
      <c r="F72" s="434"/>
      <c r="G72" s="434"/>
      <c r="H72" s="430"/>
      <c r="I72" s="430"/>
    </row>
    <row r="73" spans="1:9">
      <c r="A73" s="380"/>
      <c r="B73" s="380"/>
      <c r="C73" s="381"/>
      <c r="D73" s="434"/>
      <c r="E73" s="434"/>
      <c r="F73" s="434"/>
      <c r="G73" s="434"/>
      <c r="H73" s="430"/>
      <c r="I73" s="430"/>
    </row>
    <row r="74" spans="1:9">
      <c r="A74" s="380"/>
      <c r="B74" s="380"/>
      <c r="C74" s="381"/>
      <c r="D74" s="434"/>
      <c r="E74" s="434"/>
      <c r="F74" s="434"/>
      <c r="G74" s="434"/>
      <c r="H74" s="430"/>
      <c r="I74" s="430"/>
    </row>
    <row r="75" spans="1:9">
      <c r="A75" s="380"/>
      <c r="B75" s="380"/>
      <c r="C75" s="381"/>
      <c r="D75" s="434"/>
      <c r="E75" s="434"/>
      <c r="F75" s="434"/>
      <c r="G75" s="434"/>
      <c r="H75" s="430"/>
      <c r="I75" s="430"/>
    </row>
    <row r="76" spans="1:9">
      <c r="A76" s="380"/>
      <c r="B76" s="380"/>
      <c r="C76" s="381"/>
      <c r="D76" s="434"/>
      <c r="E76" s="434"/>
      <c r="F76" s="434"/>
      <c r="G76" s="434"/>
      <c r="H76" s="430"/>
      <c r="I76" s="430"/>
    </row>
    <row r="77" spans="1:9">
      <c r="A77" s="380"/>
      <c r="B77" s="380"/>
      <c r="C77" s="381"/>
      <c r="D77" s="434"/>
      <c r="E77" s="434"/>
      <c r="F77" s="434"/>
      <c r="G77" s="434"/>
      <c r="H77" s="430"/>
      <c r="I77" s="430"/>
    </row>
    <row r="78" spans="1:9">
      <c r="A78" s="380"/>
      <c r="B78" s="380"/>
      <c r="C78" s="381"/>
      <c r="D78" s="434"/>
      <c r="E78" s="434"/>
      <c r="F78" s="434"/>
      <c r="G78" s="434"/>
      <c r="H78" s="430"/>
      <c r="I78" s="430"/>
    </row>
    <row r="79" spans="1:9">
      <c r="A79" s="380"/>
      <c r="B79" s="380"/>
      <c r="C79" s="381"/>
      <c r="D79" s="434"/>
      <c r="E79" s="434"/>
      <c r="F79" s="434"/>
      <c r="G79" s="434"/>
      <c r="H79" s="430"/>
      <c r="I79" s="430"/>
    </row>
    <row r="80" spans="1:9">
      <c r="A80" s="380"/>
      <c r="B80" s="380"/>
      <c r="C80" s="381"/>
      <c r="D80" s="434"/>
      <c r="E80" s="434"/>
      <c r="F80" s="434"/>
      <c r="G80" s="434"/>
      <c r="H80" s="430"/>
      <c r="I80" s="430"/>
    </row>
    <row r="81" spans="1:11">
      <c r="A81" s="380"/>
      <c r="B81" s="380"/>
      <c r="C81" s="381"/>
      <c r="D81" s="434"/>
      <c r="E81" s="434"/>
      <c r="F81" s="434"/>
      <c r="G81" s="434"/>
      <c r="H81" s="430"/>
      <c r="I81" s="430"/>
    </row>
    <row r="82" spans="1:11">
      <c r="A82" s="380"/>
      <c r="B82" s="380"/>
      <c r="C82" s="381"/>
      <c r="D82" s="434"/>
      <c r="E82" s="434"/>
      <c r="F82" s="434"/>
      <c r="G82" s="434"/>
      <c r="H82" s="430"/>
      <c r="I82" s="430"/>
    </row>
    <row r="83" spans="1:11">
      <c r="A83" s="380"/>
      <c r="B83" s="380"/>
      <c r="C83" s="381"/>
      <c r="D83" s="434"/>
      <c r="E83" s="434"/>
      <c r="F83" s="434"/>
      <c r="G83" s="434"/>
      <c r="H83" s="430"/>
      <c r="I83" s="430"/>
    </row>
    <row r="84" spans="1:11">
      <c r="A84" s="380"/>
      <c r="B84" s="380"/>
      <c r="C84" s="381"/>
      <c r="D84" s="434"/>
      <c r="E84" s="434"/>
      <c r="F84" s="434"/>
      <c r="G84" s="434"/>
      <c r="H84" s="430"/>
      <c r="I84" s="430"/>
    </row>
    <row r="85" spans="1:11">
      <c r="A85" s="435"/>
      <c r="B85" s="435" t="s">
        <v>1803</v>
      </c>
      <c r="C85" s="387">
        <f>SUM(C61:C84)</f>
        <v>0</v>
      </c>
      <c r="D85" s="387">
        <f>SUM(D61:D84)</f>
        <v>0</v>
      </c>
      <c r="E85" s="387">
        <f>SUM(E61:E84)</f>
        <v>0</v>
      </c>
      <c r="F85" s="387">
        <f>SUM(F61:F84)</f>
        <v>0</v>
      </c>
      <c r="G85" s="387">
        <f>SUM(G61:G84)</f>
        <v>0</v>
      </c>
      <c r="H85" s="387"/>
      <c r="I85" s="387"/>
    </row>
    <row r="88" spans="1:11">
      <c r="A88" s="370" t="s">
        <v>1804</v>
      </c>
      <c r="B88" s="371"/>
      <c r="C88" s="436"/>
      <c r="E88" s="422"/>
      <c r="F88" s="422"/>
      <c r="I88" s="423" t="s">
        <v>1771</v>
      </c>
    </row>
    <row r="89" spans="1:11">
      <c r="A89" s="424"/>
      <c r="B89" s="424"/>
      <c r="C89" s="422"/>
      <c r="D89" s="422"/>
      <c r="E89" s="422"/>
      <c r="F89" s="422"/>
    </row>
    <row r="90" spans="1:11">
      <c r="A90" s="375" t="s">
        <v>1695</v>
      </c>
      <c r="B90" s="376" t="s">
        <v>1696</v>
      </c>
      <c r="C90" s="425" t="s">
        <v>1772</v>
      </c>
      <c r="D90" s="425" t="s">
        <v>1773</v>
      </c>
      <c r="E90" s="425" t="s">
        <v>1774</v>
      </c>
      <c r="F90" s="425" t="s">
        <v>1775</v>
      </c>
      <c r="G90" s="426" t="s">
        <v>1776</v>
      </c>
      <c r="H90" s="376" t="s">
        <v>1777</v>
      </c>
      <c r="I90" s="376" t="s">
        <v>1778</v>
      </c>
    </row>
    <row r="91" spans="1:11">
      <c r="A91" s="380"/>
      <c r="B91" s="380"/>
      <c r="C91" s="381"/>
      <c r="D91" s="434"/>
      <c r="E91" s="434"/>
      <c r="F91" s="434"/>
      <c r="G91" s="434"/>
      <c r="H91" s="430"/>
      <c r="I91" s="430"/>
    </row>
    <row r="92" spans="1:11">
      <c r="A92" s="380"/>
      <c r="B92" s="380"/>
      <c r="C92" s="381"/>
      <c r="D92" s="434"/>
      <c r="E92" s="434"/>
      <c r="F92" s="434"/>
      <c r="G92" s="434"/>
      <c r="H92" s="430"/>
      <c r="I92" s="430"/>
    </row>
    <row r="93" spans="1:11">
      <c r="A93" s="380"/>
      <c r="B93" s="380"/>
      <c r="C93" s="381"/>
      <c r="D93" s="434"/>
      <c r="E93" s="434"/>
      <c r="F93" s="434"/>
      <c r="G93" s="434"/>
      <c r="H93" s="430"/>
      <c r="I93" s="430"/>
      <c r="K93" s="191"/>
    </row>
    <row r="94" spans="1:11">
      <c r="A94" s="380"/>
      <c r="B94" s="380"/>
      <c r="C94" s="381"/>
      <c r="D94" s="434"/>
      <c r="E94" s="434"/>
      <c r="F94" s="434"/>
      <c r="G94" s="434"/>
      <c r="H94" s="430"/>
      <c r="I94" s="430"/>
      <c r="K94" s="191"/>
    </row>
    <row r="95" spans="1:11">
      <c r="A95" s="435"/>
      <c r="B95" s="435" t="s">
        <v>1805</v>
      </c>
      <c r="C95" s="387">
        <f>SUM(C91:C94)</f>
        <v>0</v>
      </c>
      <c r="D95" s="387">
        <f>SUM(D91:D94)</f>
        <v>0</v>
      </c>
      <c r="E95" s="387">
        <f>SUM(E91:E94)</f>
        <v>0</v>
      </c>
      <c r="F95" s="387">
        <f>SUM(F91:F94)</f>
        <v>0</v>
      </c>
      <c r="G95" s="387">
        <f>SUM(G91:G94)</f>
        <v>0</v>
      </c>
      <c r="H95" s="387"/>
      <c r="I95" s="387"/>
      <c r="K95" s="191"/>
    </row>
    <row r="98" spans="1:11">
      <c r="A98" s="370" t="s">
        <v>1806</v>
      </c>
      <c r="B98" s="371"/>
      <c r="E98" s="422"/>
      <c r="F98" s="422"/>
      <c r="I98" s="423" t="s">
        <v>1771</v>
      </c>
    </row>
    <row r="99" spans="1:11">
      <c r="A99" s="424"/>
      <c r="B99" s="424"/>
      <c r="C99" s="422"/>
      <c r="D99" s="422"/>
      <c r="E99" s="422"/>
      <c r="F99" s="422"/>
    </row>
    <row r="100" spans="1:11">
      <c r="A100" s="375" t="s">
        <v>1695</v>
      </c>
      <c r="B100" s="376" t="s">
        <v>1696</v>
      </c>
      <c r="C100" s="425" t="s">
        <v>1772</v>
      </c>
      <c r="D100" s="425" t="s">
        <v>1773</v>
      </c>
      <c r="E100" s="425" t="s">
        <v>1774</v>
      </c>
      <c r="F100" s="425" t="s">
        <v>1775</v>
      </c>
      <c r="G100" s="426" t="s">
        <v>1776</v>
      </c>
      <c r="H100" s="376" t="s">
        <v>1777</v>
      </c>
      <c r="I100" s="376" t="s">
        <v>1778</v>
      </c>
    </row>
    <row r="101" spans="1:11">
      <c r="A101" s="380"/>
      <c r="B101" s="380"/>
      <c r="C101" s="381"/>
      <c r="D101" s="434"/>
      <c r="E101" s="434"/>
      <c r="F101" s="434"/>
      <c r="G101" s="434"/>
      <c r="H101" s="430"/>
      <c r="I101" s="430"/>
    </row>
    <row r="102" spans="1:11">
      <c r="A102" s="380"/>
      <c r="B102" s="380"/>
      <c r="C102" s="381"/>
      <c r="D102" s="434"/>
      <c r="E102" s="434"/>
      <c r="F102" s="434"/>
      <c r="G102" s="434"/>
      <c r="H102" s="430"/>
      <c r="I102" s="430"/>
    </row>
    <row r="103" spans="1:11">
      <c r="A103" s="380"/>
      <c r="B103" s="380"/>
      <c r="C103" s="381"/>
      <c r="D103" s="434"/>
      <c r="E103" s="434"/>
      <c r="F103" s="434"/>
      <c r="G103" s="434"/>
      <c r="H103" s="430"/>
      <c r="I103" s="430"/>
    </row>
    <row r="104" spans="1:11">
      <c r="A104" s="380"/>
      <c r="B104" s="380"/>
      <c r="C104" s="381"/>
      <c r="D104" s="434"/>
      <c r="E104" s="434"/>
      <c r="F104" s="434"/>
      <c r="G104" s="434"/>
      <c r="H104" s="430"/>
      <c r="I104" s="430"/>
    </row>
    <row r="105" spans="1:11">
      <c r="A105" s="435"/>
      <c r="B105" s="435" t="s">
        <v>1807</v>
      </c>
      <c r="C105" s="387">
        <f>SUM(C101:C104)</f>
        <v>0</v>
      </c>
      <c r="D105" s="387">
        <f>SUM(D101:D104)</f>
        <v>0</v>
      </c>
      <c r="E105" s="387">
        <f>SUM(E101:E104)</f>
        <v>0</v>
      </c>
      <c r="F105" s="387">
        <f>SUM(F101:F104)</f>
        <v>0</v>
      </c>
      <c r="G105" s="387">
        <f>SUM(G101:G104)</f>
        <v>0</v>
      </c>
      <c r="H105" s="387"/>
      <c r="I105" s="387"/>
    </row>
    <row r="108" spans="1:11">
      <c r="A108" s="370" t="s">
        <v>1808</v>
      </c>
      <c r="B108" s="371"/>
      <c r="E108" s="422"/>
      <c r="F108" s="422"/>
      <c r="I108" s="423" t="s">
        <v>1771</v>
      </c>
    </row>
    <row r="109" spans="1:11">
      <c r="A109" s="424"/>
      <c r="B109" s="424"/>
      <c r="C109" s="422"/>
      <c r="D109" s="422"/>
      <c r="E109" s="422"/>
      <c r="F109" s="422"/>
    </row>
    <row r="110" spans="1:11">
      <c r="A110" s="375" t="s">
        <v>1695</v>
      </c>
      <c r="B110" s="376" t="s">
        <v>1696</v>
      </c>
      <c r="C110" s="425" t="s">
        <v>1772</v>
      </c>
      <c r="D110" s="425" t="s">
        <v>1773</v>
      </c>
      <c r="E110" s="425" t="s">
        <v>1774</v>
      </c>
      <c r="F110" s="425" t="s">
        <v>1775</v>
      </c>
      <c r="G110" s="426" t="s">
        <v>1776</v>
      </c>
      <c r="H110" s="376" t="s">
        <v>1777</v>
      </c>
      <c r="I110" s="376" t="s">
        <v>1778</v>
      </c>
    </row>
    <row r="111" spans="1:11">
      <c r="A111" s="380"/>
      <c r="B111" s="380"/>
      <c r="C111" s="381"/>
      <c r="D111" s="434"/>
      <c r="E111" s="434"/>
      <c r="F111" s="434"/>
      <c r="G111" s="434"/>
      <c r="H111" s="430"/>
      <c r="I111" s="430"/>
      <c r="K111" s="191"/>
    </row>
    <row r="112" spans="1:11">
      <c r="A112" s="380"/>
      <c r="B112" s="380"/>
      <c r="C112" s="381"/>
      <c r="D112" s="434"/>
      <c r="E112" s="434"/>
      <c r="F112" s="434"/>
      <c r="G112" s="434"/>
      <c r="H112" s="430"/>
      <c r="I112" s="430"/>
      <c r="K112" s="191"/>
    </row>
    <row r="113" spans="1:9">
      <c r="A113" s="380"/>
      <c r="B113" s="380"/>
      <c r="C113" s="381"/>
      <c r="D113" s="434"/>
      <c r="E113" s="434"/>
      <c r="F113" s="434"/>
      <c r="G113" s="434"/>
      <c r="H113" s="430"/>
      <c r="I113" s="430"/>
    </row>
    <row r="114" spans="1:9">
      <c r="A114" s="380"/>
      <c r="B114" s="380"/>
      <c r="C114" s="381"/>
      <c r="D114" s="434"/>
      <c r="E114" s="434"/>
      <c r="F114" s="434"/>
      <c r="G114" s="434"/>
      <c r="H114" s="430"/>
      <c r="I114" s="430"/>
    </row>
    <row r="115" spans="1:9">
      <c r="A115" s="435"/>
      <c r="B115" s="435" t="s">
        <v>1809</v>
      </c>
      <c r="C115" s="387">
        <f>SUM(C111:C114)</f>
        <v>0</v>
      </c>
      <c r="D115" s="387">
        <f>SUM(D111:D114)</f>
        <v>0</v>
      </c>
      <c r="E115" s="387">
        <f>SUM(E111:E114)</f>
        <v>0</v>
      </c>
      <c r="F115" s="387">
        <f>SUM(F111:F114)</f>
        <v>0</v>
      </c>
      <c r="G115" s="387">
        <f>SUM(G111:G114)</f>
        <v>0</v>
      </c>
      <c r="H115" s="387"/>
      <c r="I115" s="387"/>
    </row>
    <row r="118" spans="1:9">
      <c r="A118" s="370" t="s">
        <v>1810</v>
      </c>
      <c r="B118" s="371"/>
      <c r="E118" s="422"/>
      <c r="F118" s="422"/>
      <c r="I118" s="423" t="s">
        <v>1771</v>
      </c>
    </row>
    <row r="119" spans="1:9">
      <c r="A119" s="424"/>
      <c r="B119" s="424"/>
      <c r="C119" s="422"/>
      <c r="D119" s="422"/>
      <c r="E119" s="422"/>
      <c r="F119" s="422"/>
    </row>
    <row r="120" spans="1:9">
      <c r="A120" s="375" t="s">
        <v>1695</v>
      </c>
      <c r="B120" s="376" t="s">
        <v>1696</v>
      </c>
      <c r="C120" s="425" t="s">
        <v>1772</v>
      </c>
      <c r="D120" s="425" t="s">
        <v>1773</v>
      </c>
      <c r="E120" s="425" t="s">
        <v>1774</v>
      </c>
      <c r="F120" s="425" t="s">
        <v>1775</v>
      </c>
      <c r="G120" s="426" t="s">
        <v>1776</v>
      </c>
      <c r="H120" s="376" t="s">
        <v>1777</v>
      </c>
      <c r="I120" s="376" t="s">
        <v>1778</v>
      </c>
    </row>
    <row r="121" spans="1:9">
      <c r="A121" s="380"/>
      <c r="B121" s="380"/>
      <c r="C121" s="381"/>
      <c r="D121" s="434"/>
      <c r="E121" s="434"/>
      <c r="F121" s="434"/>
      <c r="G121" s="434"/>
      <c r="H121" s="430"/>
      <c r="I121" s="430"/>
    </row>
    <row r="122" spans="1:9">
      <c r="A122" s="380"/>
      <c r="B122" s="380"/>
      <c r="C122" s="381"/>
      <c r="D122" s="434"/>
      <c r="E122" s="434"/>
      <c r="F122" s="434"/>
      <c r="G122" s="434"/>
      <c r="H122" s="430"/>
      <c r="I122" s="430"/>
    </row>
    <row r="123" spans="1:9">
      <c r="A123" s="380"/>
      <c r="B123" s="380"/>
      <c r="C123" s="381"/>
      <c r="D123" s="434"/>
      <c r="E123" s="434"/>
      <c r="F123" s="434"/>
      <c r="G123" s="434"/>
      <c r="H123" s="430"/>
      <c r="I123" s="430"/>
    </row>
    <row r="124" spans="1:9">
      <c r="A124" s="380"/>
      <c r="B124" s="380"/>
      <c r="C124" s="381"/>
      <c r="D124" s="434"/>
      <c r="E124" s="434"/>
      <c r="F124" s="434"/>
      <c r="G124" s="434"/>
      <c r="H124" s="430"/>
      <c r="I124" s="430"/>
    </row>
    <row r="125" spans="1:9">
      <c r="A125" s="435"/>
      <c r="B125" s="435" t="s">
        <v>1811</v>
      </c>
      <c r="C125" s="387">
        <f>SUM(C121:C124)</f>
        <v>0</v>
      </c>
      <c r="D125" s="387">
        <f>SUM(D121:D124)</f>
        <v>0</v>
      </c>
      <c r="E125" s="387">
        <f>SUM(E121:E124)</f>
        <v>0</v>
      </c>
      <c r="F125" s="387">
        <f>SUM(F121:F124)</f>
        <v>0</v>
      </c>
      <c r="G125" s="387">
        <f>SUM(G121:G124)</f>
        <v>0</v>
      </c>
      <c r="H125" s="387"/>
      <c r="I125" s="387"/>
    </row>
    <row r="206" spans="1:8">
      <c r="A206" s="437"/>
      <c r="B206" s="437"/>
      <c r="C206" s="438"/>
      <c r="D206" s="438"/>
      <c r="E206" s="438"/>
      <c r="F206" s="438"/>
      <c r="G206" s="438"/>
      <c r="H206" s="437"/>
    </row>
    <row r="207" spans="1:8">
      <c r="A207" s="439"/>
      <c r="B207" s="440"/>
    </row>
    <row r="208" spans="1:8">
      <c r="A208" s="439"/>
      <c r="B208" s="440"/>
    </row>
    <row r="209" spans="1:2">
      <c r="A209" s="439"/>
      <c r="B209" s="440"/>
    </row>
    <row r="210" spans="1:2">
      <c r="A210" s="439"/>
      <c r="B210" s="440"/>
    </row>
    <row r="211" spans="1:2">
      <c r="A211" s="439"/>
      <c r="B211" s="440"/>
    </row>
  </sheetData>
  <dataValidations count="10">
    <dataValidation allowBlank="1" showInputMessage="1" showErrorMessage="1" prompt="Corresponde al número de la cuenta de acuerdo al Plan de Cuentas emitido por el CONAC. Excepto cuentas por cobrar de contribuciones o fideicomisos que se encuentran dentro de inversiones financieras..." sqref="A7 A20 A30 A40 A50 A60 A90 A100 A110 A120"/>
    <dataValidation allowBlank="1" showInputMessage="1" showErrorMessage="1" prompt="Saldo final del periodo de la cuenta pública presentada, el cual debe coincidir con la suma de las columnas de 90, 180, 365 y más de 365 días (trimestral: 1er, 2do, 3ro. o 4to.)." sqref="C60 C90 C100 C110 C120"/>
    <dataValidation allowBlank="1" showInputMessage="1" showErrorMessage="1" prompt="Saldo final del periodo de la cuenta pública presentada, el cual debe coincidir con la suma de las columnas de 90, 180, 365 y más de 365 días (mensual:  enero, febrero, marzo, etc.; trimestral: 1er, 2do, 3ro. o 4to.)." sqref="C7 C20 C30 C40 C50"/>
    <dataValidation allowBlank="1" showInputMessage="1" showErrorMessage="1" prompt="Corresponde al nombre o descripción de la cuenta de acuerdo al Plan de Cuentas emitido por el CONAC." sqref="B7 B20 B60 B90 B100 B110 B120 B30 B40 B50"/>
    <dataValidation allowBlank="1" showInputMessage="1" showErrorMessage="1" prompt="Importe de la cuentas por cobrar con fecha de vencimiento de 1 a 90 días." sqref="D7 D20 D60 D90 D100 D110 D120 D30 D40 D50"/>
    <dataValidation allowBlank="1" showInputMessage="1" showErrorMessage="1" prompt="Importe de la cuentas por cobrar con fecha de vencimiento de 91 a 180 días." sqref="E7 E20 E60 E90 E100 E110 E120 E30 E40 E50"/>
    <dataValidation allowBlank="1" showInputMessage="1" showErrorMessage="1" prompt="Importe de la cuentas por cobrar con fecha de vencimiento de 181 a 365 días." sqref="F7 F20 F60 F90 F100 F110 F120 F30 F40 F50"/>
    <dataValidation allowBlank="1" showInputMessage="1" showErrorMessage="1" prompt="Importe de la cuentas por cobrar con vencimiento mayor a 365 días." sqref="G7 G20 G60 G90 G100 G110 G120 G30 G40 G50"/>
    <dataValidation allowBlank="1" showInputMessage="1" showErrorMessage="1" prompt="Informar sobre caraterísticas cualitativas de la cuenta, ejemplo: acciones implementadas para su recuperación, causas de la demora en su recuperación." sqref="H7 H20 H60 H90 H100 H110 H120 H30 H40 H50"/>
    <dataValidation allowBlank="1" showInputMessage="1" showErrorMessage="1" prompt="Indicar si el deudor ya sobrepasó el plazo estipulado para pago, 90, 180 o 365 días." sqref="I7 I20 I60 I90 I100 I110 I120 I30 I40 I50"/>
  </dataValidations>
  <pageMargins left="0.70866141732283472" right="0.31496062992125984" top="0.74803149606299213" bottom="0.74803149606299213" header="0.31496062992125984" footer="0.31496062992125984"/>
  <pageSetup scale="47"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zoomScaleNormal="100" zoomScaleSheetLayoutView="100" workbookViewId="0">
      <selection sqref="A1:E78"/>
    </sheetView>
  </sheetViews>
  <sheetFormatPr baseColWidth="10" defaultRowHeight="11.25"/>
  <cols>
    <col min="1" max="1" width="20.7109375" style="1" customWidth="1"/>
    <col min="2" max="2" width="50.7109375" style="1" customWidth="1"/>
    <col min="3" max="3" width="17.7109375" style="191" customWidth="1"/>
    <col min="4" max="4" width="17.7109375" style="1" customWidth="1"/>
    <col min="5" max="16384" width="11.42578125" style="1"/>
  </cols>
  <sheetData>
    <row r="1" spans="1:4">
      <c r="A1" s="365" t="s">
        <v>1691</v>
      </c>
      <c r="B1" s="365"/>
      <c r="D1" s="369"/>
    </row>
    <row r="2" spans="1:4">
      <c r="A2" s="365" t="s">
        <v>1692</v>
      </c>
      <c r="B2" s="365"/>
    </row>
    <row r="5" spans="1:4" s="414" customFormat="1" ht="11.25" customHeight="1">
      <c r="A5" s="411" t="s">
        <v>1812</v>
      </c>
      <c r="B5" s="1"/>
      <c r="C5" s="441"/>
      <c r="D5" s="442" t="s">
        <v>1813</v>
      </c>
    </row>
    <row r="6" spans="1:4">
      <c r="A6" s="443"/>
      <c r="B6" s="443"/>
      <c r="C6" s="444"/>
      <c r="D6" s="445"/>
    </row>
    <row r="7" spans="1:4" ht="15" customHeight="1">
      <c r="A7" s="375" t="s">
        <v>1695</v>
      </c>
      <c r="B7" s="376" t="s">
        <v>1696</v>
      </c>
      <c r="C7" s="415" t="s">
        <v>1697</v>
      </c>
      <c r="D7" s="446" t="s">
        <v>1814</v>
      </c>
    </row>
    <row r="8" spans="1:4">
      <c r="A8" s="380"/>
      <c r="B8" s="430"/>
      <c r="C8" s="434"/>
      <c r="D8" s="430"/>
    </row>
    <row r="9" spans="1:4">
      <c r="A9" s="380"/>
      <c r="B9" s="430"/>
      <c r="C9" s="434"/>
      <c r="D9" s="430"/>
    </row>
    <row r="10" spans="1:4">
      <c r="A10" s="380"/>
      <c r="B10" s="430" t="s">
        <v>1815</v>
      </c>
      <c r="C10" s="434"/>
      <c r="D10" s="430"/>
    </row>
    <row r="11" spans="1:4">
      <c r="A11" s="380"/>
      <c r="B11" s="430"/>
      <c r="C11" s="434"/>
      <c r="D11" s="430"/>
    </row>
    <row r="12" spans="1:4">
      <c r="A12" s="380"/>
      <c r="B12" s="430"/>
      <c r="C12" s="434"/>
      <c r="D12" s="430"/>
    </row>
    <row r="13" spans="1:4">
      <c r="A13" s="380"/>
      <c r="B13" s="430"/>
      <c r="C13" s="434"/>
      <c r="D13" s="430"/>
    </row>
    <row r="14" spans="1:4">
      <c r="A14" s="380"/>
      <c r="B14" s="430"/>
      <c r="C14" s="434"/>
      <c r="D14" s="430"/>
    </row>
    <row r="15" spans="1:4">
      <c r="A15" s="380"/>
      <c r="B15" s="430"/>
      <c r="C15" s="434"/>
      <c r="D15" s="430"/>
    </row>
    <row r="16" spans="1:4">
      <c r="A16" s="447"/>
      <c r="B16" s="447" t="s">
        <v>1816</v>
      </c>
      <c r="C16" s="407">
        <f>SUM(C8:C15)</f>
        <v>0</v>
      </c>
      <c r="D16" s="448"/>
    </row>
    <row r="17" spans="1:4">
      <c r="A17" s="401"/>
      <c r="B17" s="401"/>
      <c r="C17" s="402"/>
      <c r="D17" s="401"/>
    </row>
    <row r="18" spans="1:4">
      <c r="A18" s="401"/>
      <c r="B18" s="401"/>
      <c r="C18" s="402"/>
      <c r="D18" s="401"/>
    </row>
    <row r="19" spans="1:4" s="414" customFormat="1" ht="11.25" customHeight="1">
      <c r="A19" s="411" t="s">
        <v>1817</v>
      </c>
      <c r="B19" s="401"/>
      <c r="C19" s="441"/>
      <c r="D19" s="442" t="s">
        <v>1813</v>
      </c>
    </row>
    <row r="20" spans="1:4">
      <c r="A20" s="443"/>
      <c r="B20" s="443"/>
      <c r="C20" s="444"/>
      <c r="D20" s="445"/>
    </row>
    <row r="21" spans="1:4" ht="15" customHeight="1">
      <c r="A21" s="375" t="s">
        <v>1695</v>
      </c>
      <c r="B21" s="376" t="s">
        <v>1696</v>
      </c>
      <c r="C21" s="415" t="s">
        <v>1697</v>
      </c>
      <c r="D21" s="446" t="s">
        <v>1814</v>
      </c>
    </row>
    <row r="22" spans="1:4">
      <c r="A22" s="394"/>
      <c r="B22" s="427"/>
      <c r="C22" s="434"/>
      <c r="D22" s="430"/>
    </row>
    <row r="23" spans="1:4">
      <c r="A23" s="394"/>
      <c r="B23" s="430" t="s">
        <v>1815</v>
      </c>
      <c r="C23" s="434"/>
      <c r="D23" s="430"/>
    </row>
    <row r="24" spans="1:4">
      <c r="A24" s="394"/>
      <c r="B24" s="427"/>
      <c r="C24" s="434"/>
      <c r="D24" s="430"/>
    </row>
    <row r="25" spans="1:4">
      <c r="A25" s="394"/>
      <c r="B25" s="427"/>
      <c r="C25" s="434"/>
      <c r="D25" s="430"/>
    </row>
    <row r="26" spans="1:4">
      <c r="A26" s="420"/>
      <c r="B26" s="420" t="s">
        <v>1818</v>
      </c>
      <c r="C26" s="404">
        <f>SUM(C22:C25)</f>
        <v>0</v>
      </c>
      <c r="D26" s="448"/>
    </row>
    <row r="28" spans="1:4">
      <c r="B28" s="1" t="str">
        <f>+UPPER(B17)</f>
        <v/>
      </c>
    </row>
  </sheetData>
  <dataValidations count="5">
    <dataValidation allowBlank="1" showInputMessage="1" showErrorMessage="1" prompt="Corresponde al número de la cuenta de acuerdo al Plan de Cuentas emitido por el CONAC." sqref="A7 A21"/>
    <dataValidation allowBlank="1" showInputMessage="1" showErrorMessage="1" prompt="Saldo final del periodo que corresponde a la cuenta pública presentada (trimestral: 1er, 2do, 3ro. o 4to.)." sqref="C7 C21"/>
    <dataValidation allowBlank="1" showInputMessage="1" showErrorMessage="1" prompt="Método de valuación aplicados." sqref="D21"/>
    <dataValidation allowBlank="1" showInputMessage="1" showErrorMessage="1" prompt="Corresponde al nombre o descripción de la cuenta de acuerdo al Plan de Cuentas emitido por el CONAC." sqref="B7 B21"/>
    <dataValidation allowBlank="1" showInputMessage="1" showErrorMessage="1" prompt="Sistema de costeo y método de valuación aplicados a los inventarios (UEPS, PROMEDIO, etc.)" sqref="D7"/>
  </dataValidations>
  <pageMargins left="0.70866141732283472" right="0.70866141732283472" top="0.74803149606299213" bottom="0.74803149606299213" header="0.31496062992125984" footer="0.31496062992125984"/>
  <pageSetup scale="84" orientation="portrait"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Normal="100" zoomScaleSheetLayoutView="100" workbookViewId="0">
      <selection sqref="A1:E78"/>
    </sheetView>
  </sheetViews>
  <sheetFormatPr baseColWidth="10" defaultRowHeight="11.25"/>
  <cols>
    <col min="1" max="1" width="20.7109375" style="1" customWidth="1"/>
    <col min="2" max="2" width="50.7109375" style="1" customWidth="1"/>
    <col min="3" max="3" width="17.7109375" style="191" customWidth="1"/>
    <col min="4" max="5" width="17.7109375" style="1" customWidth="1"/>
    <col min="6" max="7" width="22.7109375" style="1" customWidth="1"/>
    <col min="8" max="16384" width="11.42578125" style="1"/>
  </cols>
  <sheetData>
    <row r="1" spans="1:7" s="414" customFormat="1" ht="11.25" customHeight="1">
      <c r="A1" s="449" t="s">
        <v>1691</v>
      </c>
      <c r="B1" s="449"/>
      <c r="C1" s="450"/>
      <c r="D1" s="449"/>
      <c r="E1" s="449"/>
      <c r="F1" s="449"/>
      <c r="G1" s="451"/>
    </row>
    <row r="2" spans="1:7" s="414" customFormat="1" ht="11.25" customHeight="1">
      <c r="A2" s="449" t="s">
        <v>1692</v>
      </c>
      <c r="B2" s="449"/>
      <c r="C2" s="450"/>
      <c r="D2" s="449"/>
      <c r="E2" s="449"/>
      <c r="F2" s="449"/>
      <c r="G2" s="449"/>
    </row>
    <row r="5" spans="1:7" ht="11.25" customHeight="1">
      <c r="A5" s="370" t="s">
        <v>1819</v>
      </c>
      <c r="B5" s="370"/>
      <c r="G5" s="372" t="s">
        <v>1820</v>
      </c>
    </row>
    <row r="6" spans="1:7">
      <c r="A6" s="452"/>
      <c r="B6" s="452"/>
      <c r="C6" s="453"/>
      <c r="D6" s="452"/>
      <c r="E6" s="452"/>
      <c r="F6" s="452"/>
      <c r="G6" s="452"/>
    </row>
    <row r="7" spans="1:7" ht="15" customHeight="1">
      <c r="A7" s="375" t="s">
        <v>1695</v>
      </c>
      <c r="B7" s="376" t="s">
        <v>1696</v>
      </c>
      <c r="C7" s="377" t="s">
        <v>1697</v>
      </c>
      <c r="D7" s="378" t="s">
        <v>1698</v>
      </c>
      <c r="E7" s="378" t="s">
        <v>1821</v>
      </c>
      <c r="F7" s="376" t="s">
        <v>1822</v>
      </c>
      <c r="G7" s="376" t="s">
        <v>1823</v>
      </c>
    </row>
    <row r="8" spans="1:7">
      <c r="A8" s="454"/>
      <c r="B8" s="454"/>
      <c r="C8" s="381"/>
      <c r="D8" s="455"/>
      <c r="E8" s="456"/>
      <c r="F8" s="454"/>
      <c r="G8" s="454"/>
    </row>
    <row r="9" spans="1:7">
      <c r="A9" s="454"/>
      <c r="B9" s="454"/>
      <c r="C9" s="381"/>
      <c r="D9" s="456"/>
      <c r="E9" s="456"/>
      <c r="F9" s="454"/>
      <c r="G9" s="454"/>
    </row>
    <row r="10" spans="1:7">
      <c r="A10" s="454"/>
      <c r="B10" s="454" t="s">
        <v>1815</v>
      </c>
      <c r="C10" s="381"/>
      <c r="D10" s="456"/>
      <c r="E10" s="456"/>
      <c r="F10" s="454"/>
      <c r="G10" s="454"/>
    </row>
    <row r="11" spans="1:7">
      <c r="A11" s="454"/>
      <c r="B11" s="454"/>
      <c r="C11" s="381"/>
      <c r="D11" s="456"/>
      <c r="E11" s="456"/>
      <c r="F11" s="454"/>
      <c r="G11" s="454"/>
    </row>
    <row r="12" spans="1:7">
      <c r="A12" s="454"/>
      <c r="B12" s="454"/>
      <c r="C12" s="381"/>
      <c r="D12" s="456"/>
      <c r="E12" s="456"/>
      <c r="F12" s="454"/>
      <c r="G12" s="454"/>
    </row>
    <row r="13" spans="1:7">
      <c r="A13" s="454"/>
      <c r="B13" s="454"/>
      <c r="C13" s="381"/>
      <c r="D13" s="456"/>
      <c r="E13" s="456"/>
      <c r="F13" s="454"/>
      <c r="G13" s="454"/>
    </row>
    <row r="14" spans="1:7">
      <c r="A14" s="454"/>
      <c r="B14" s="454"/>
      <c r="C14" s="381"/>
      <c r="D14" s="456"/>
      <c r="E14" s="456"/>
      <c r="F14" s="454"/>
      <c r="G14" s="454"/>
    </row>
    <row r="15" spans="1:7">
      <c r="A15" s="454"/>
      <c r="B15" s="454"/>
      <c r="C15" s="381"/>
      <c r="D15" s="456"/>
      <c r="E15" s="456"/>
      <c r="F15" s="454"/>
      <c r="G15" s="454"/>
    </row>
    <row r="16" spans="1:7">
      <c r="A16" s="435"/>
      <c r="B16" s="435" t="s">
        <v>1824</v>
      </c>
      <c r="C16" s="387">
        <f>SUM(C8:C15)</f>
        <v>0</v>
      </c>
      <c r="D16" s="435"/>
      <c r="E16" s="435"/>
      <c r="F16" s="435"/>
      <c r="G16" s="435"/>
    </row>
  </sheetData>
  <dataValidations count="7">
    <dataValidation allowBlank="1" showInputMessage="1" showErrorMessage="1" prompt="Corresponde al número de la cuenta de acuerdo al Plan de Cuentas emitido por el CONAC." sqref="A7"/>
    <dataValidation allowBlank="1" showInputMessage="1" showErrorMessage="1" prompt="Tipo de fideicomiso(s) que tiene la entidad derivado de los recursos asignados (Art. 32 LGCG.). Puede ser de: Administración, Inversión." sqref="D7"/>
    <dataValidation allowBlank="1" showInputMessage="1" showErrorMessage="1" prompt="Saldo final del importe fideicomitido del ente público del periodo que corresponde la cuenta pública presentada trimestral: 1er, 2do, 3ro. o 4to.)." sqref="C7"/>
    <dataValidation allowBlank="1" showInputMessage="1" showErrorMessage="1" prompt="Corresponde al nombre o descripción de la cuenta de acuerdo al Plan de Cuentas emitido por el CONAC." sqref="B7"/>
    <dataValidation allowBlank="1" showInputMessage="1" showErrorMessage="1" prompt="Caracterisiticas relevantes que tengan impacto financiero o situación de riesgo. Ejemplo: Becas a fondo perdido." sqref="E7"/>
    <dataValidation allowBlank="1" showInputMessage="1" showErrorMessage="1" prompt="Nombre con el que se identifica el fideicomiso." sqref="F7"/>
    <dataValidation allowBlank="1" showInputMessage="1" showErrorMessage="1" prompt="Razón de existencia/fin del fideicomiso." sqref="G7"/>
  </dataValidations>
  <pageMargins left="0.7" right="0.7" top="0.75" bottom="0.75" header="0.3" footer="0.3"/>
  <pageSetup scale="7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zoomScale="90" zoomScaleNormal="90" workbookViewId="0">
      <selection activeCell="C156" sqref="C156"/>
    </sheetView>
  </sheetViews>
  <sheetFormatPr baseColWidth="10" defaultColWidth="9.140625" defaultRowHeight="11.25"/>
  <cols>
    <col min="1" max="1" width="10" style="35" customWidth="1"/>
    <col min="2" max="2" width="52.5703125" style="35" customWidth="1"/>
    <col min="3" max="3" width="22.85546875" style="35" customWidth="1"/>
    <col min="4" max="4" width="20.42578125" style="35" bestFit="1" customWidth="1"/>
    <col min="5" max="5" width="16.7109375" style="35" customWidth="1"/>
    <col min="6" max="16384" width="9.140625" style="35"/>
  </cols>
  <sheetData>
    <row r="1" spans="1:5" ht="18.95" customHeight="1">
      <c r="A1" s="751" t="str">
        <f>'ESF-COMUDE'!A1</f>
        <v>COMISION MUNICIPAL DE CULTURA FISICA Y DEPORTE DE LEON GUANAJUATO</v>
      </c>
      <c r="B1" s="751"/>
      <c r="C1" s="751"/>
      <c r="D1" s="33" t="s">
        <v>42</v>
      </c>
      <c r="E1" s="34">
        <f>'ESF-COMUDE'!H1</f>
        <v>2018</v>
      </c>
    </row>
    <row r="2" spans="1:5" ht="18.95" customHeight="1">
      <c r="A2" s="751" t="s">
        <v>460</v>
      </c>
      <c r="B2" s="751"/>
      <c r="C2" s="751"/>
      <c r="D2" s="33" t="s">
        <v>44</v>
      </c>
      <c r="E2" s="34" t="str">
        <f>'ESF-COMUDE'!H2</f>
        <v>Trimestral</v>
      </c>
    </row>
    <row r="3" spans="1:5" ht="18.95" customHeight="1">
      <c r="A3" s="751" t="str">
        <f>'ESF-COMUDE'!A3</f>
        <v>Correspondiente del 01 de Enero al 31 de Diciembre de 2018</v>
      </c>
      <c r="B3" s="751"/>
      <c r="C3" s="751"/>
      <c r="D3" s="33" t="s">
        <v>47</v>
      </c>
      <c r="E3" s="34">
        <f>'ESF-COMUDE'!H3</f>
        <v>4</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v>0</v>
      </c>
    </row>
    <row r="9" spans="1:5">
      <c r="A9" s="39">
        <v>3120</v>
      </c>
      <c r="B9" s="35" t="s">
        <v>463</v>
      </c>
      <c r="C9" s="101">
        <v>216450</v>
      </c>
      <c r="D9" s="35" t="s">
        <v>589</v>
      </c>
      <c r="E9" s="35" t="s">
        <v>590</v>
      </c>
    </row>
    <row r="10" spans="1:5">
      <c r="A10" s="39">
        <v>3130</v>
      </c>
      <c r="B10" s="35" t="s">
        <v>464</v>
      </c>
      <c r="C10" s="40">
        <v>0</v>
      </c>
    </row>
    <row r="12" spans="1:5">
      <c r="A12" s="37" t="s">
        <v>465</v>
      </c>
      <c r="B12" s="37"/>
      <c r="C12" s="37"/>
      <c r="D12" s="37"/>
      <c r="E12" s="37"/>
    </row>
    <row r="13" spans="1:5">
      <c r="A13" s="38" t="s">
        <v>110</v>
      </c>
      <c r="B13" s="38" t="s">
        <v>111</v>
      </c>
      <c r="C13" s="38" t="s">
        <v>112</v>
      </c>
      <c r="D13" s="38" t="s">
        <v>466</v>
      </c>
      <c r="E13" s="38"/>
    </row>
    <row r="14" spans="1:5">
      <c r="A14" s="39">
        <v>3210</v>
      </c>
      <c r="B14" s="35" t="s">
        <v>467</v>
      </c>
      <c r="C14" s="40">
        <v>-1035345.4</v>
      </c>
      <c r="D14" s="102"/>
    </row>
    <row r="15" spans="1:5">
      <c r="A15" s="39">
        <v>3220</v>
      </c>
      <c r="B15" s="35" t="s">
        <v>468</v>
      </c>
      <c r="C15" s="103">
        <v>760748.12</v>
      </c>
      <c r="D15" s="102"/>
    </row>
    <row r="16" spans="1:5">
      <c r="A16" s="39">
        <v>3230</v>
      </c>
      <c r="B16" s="35" t="s">
        <v>469</v>
      </c>
      <c r="C16" s="103">
        <v>6291204.0800000001</v>
      </c>
      <c r="D16" s="102"/>
    </row>
    <row r="17" spans="1:4">
      <c r="A17" s="39">
        <v>3231</v>
      </c>
      <c r="B17" s="35" t="s">
        <v>470</v>
      </c>
      <c r="C17" s="40">
        <v>0</v>
      </c>
      <c r="D17" s="102"/>
    </row>
    <row r="18" spans="1:4">
      <c r="A18" s="39">
        <v>3232</v>
      </c>
      <c r="B18" s="35" t="s">
        <v>471</v>
      </c>
      <c r="C18" s="104">
        <v>6054240.5300000003</v>
      </c>
      <c r="D18" s="102"/>
    </row>
    <row r="19" spans="1:4">
      <c r="A19" s="39">
        <v>3233</v>
      </c>
      <c r="B19" s="35" t="s">
        <v>472</v>
      </c>
      <c r="C19" s="104">
        <v>236963.55</v>
      </c>
      <c r="D19" s="102"/>
    </row>
    <row r="20" spans="1:4">
      <c r="A20" s="39">
        <v>3239</v>
      </c>
      <c r="B20" s="35" t="s">
        <v>473</v>
      </c>
      <c r="C20" s="40">
        <v>0</v>
      </c>
      <c r="D20" s="102"/>
    </row>
    <row r="21" spans="1:4">
      <c r="A21" s="39">
        <v>3240</v>
      </c>
      <c r="B21" s="35" t="s">
        <v>474</v>
      </c>
      <c r="C21" s="40">
        <v>0</v>
      </c>
      <c r="D21" s="102"/>
    </row>
    <row r="22" spans="1:4">
      <c r="A22" s="39">
        <v>3241</v>
      </c>
      <c r="B22" s="35" t="s">
        <v>475</v>
      </c>
      <c r="C22" s="40">
        <v>0</v>
      </c>
      <c r="D22" s="102"/>
    </row>
    <row r="23" spans="1:4">
      <c r="A23" s="39">
        <v>3242</v>
      </c>
      <c r="B23" s="35" t="s">
        <v>476</v>
      </c>
      <c r="C23" s="40">
        <v>0</v>
      </c>
      <c r="D23" s="102"/>
    </row>
    <row r="24" spans="1:4">
      <c r="A24" s="39">
        <v>3243</v>
      </c>
      <c r="B24" s="35" t="s">
        <v>477</v>
      </c>
      <c r="C24" s="40">
        <v>0</v>
      </c>
      <c r="D24" s="102"/>
    </row>
    <row r="25" spans="1:4">
      <c r="A25" s="39">
        <v>3250</v>
      </c>
      <c r="B25" s="35" t="s">
        <v>478</v>
      </c>
      <c r="C25" s="40">
        <v>0</v>
      </c>
      <c r="D25" s="102"/>
    </row>
    <row r="26" spans="1:4">
      <c r="A26" s="39">
        <v>3251</v>
      </c>
      <c r="B26" s="35" t="s">
        <v>479</v>
      </c>
      <c r="C26" s="40">
        <v>0</v>
      </c>
      <c r="D26" s="102"/>
    </row>
    <row r="27" spans="1:4">
      <c r="A27" s="39">
        <v>3252</v>
      </c>
      <c r="B27" s="35" t="s">
        <v>480</v>
      </c>
      <c r="C27" s="40">
        <v>0</v>
      </c>
      <c r="D27" s="102"/>
    </row>
    <row r="29" spans="1:4" ht="12">
      <c r="A29" s="98" t="s">
        <v>586</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scale="99" orientation="landscape"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zoomScaleSheetLayoutView="100" workbookViewId="0">
      <selection sqref="A1:E78"/>
    </sheetView>
  </sheetViews>
  <sheetFormatPr baseColWidth="10" defaultRowHeight="11.25"/>
  <cols>
    <col min="1" max="1" width="20.7109375" style="1" customWidth="1"/>
    <col min="2" max="2" width="50.7109375" style="1" customWidth="1"/>
    <col min="3" max="3" width="17.7109375" style="191" customWidth="1"/>
    <col min="4" max="5" width="17.7109375" style="1" customWidth="1"/>
    <col min="6" max="16384" width="11.42578125" style="1"/>
  </cols>
  <sheetData>
    <row r="1" spans="1:5">
      <c r="A1" s="365" t="s">
        <v>1691</v>
      </c>
      <c r="B1" s="365"/>
      <c r="C1" s="366"/>
      <c r="D1" s="365"/>
      <c r="E1" s="369"/>
    </row>
    <row r="2" spans="1:5">
      <c r="A2" s="365" t="s">
        <v>1692</v>
      </c>
      <c r="B2" s="365"/>
      <c r="C2" s="366"/>
      <c r="D2" s="365"/>
      <c r="E2" s="365"/>
    </row>
    <row r="5" spans="1:5" ht="11.25" customHeight="1">
      <c r="A5" s="370" t="s">
        <v>1825</v>
      </c>
      <c r="B5" s="370"/>
      <c r="E5" s="372" t="s">
        <v>1826</v>
      </c>
    </row>
    <row r="6" spans="1:5">
      <c r="A6" s="452"/>
      <c r="B6" s="452"/>
      <c r="C6" s="453"/>
      <c r="D6" s="452"/>
      <c r="E6" s="452"/>
    </row>
    <row r="7" spans="1:5" ht="15" customHeight="1">
      <c r="A7" s="375" t="s">
        <v>1695</v>
      </c>
      <c r="B7" s="376" t="s">
        <v>1696</v>
      </c>
      <c r="C7" s="415" t="s">
        <v>1697</v>
      </c>
      <c r="D7" s="378" t="s">
        <v>1698</v>
      </c>
      <c r="E7" s="376" t="s">
        <v>1827</v>
      </c>
    </row>
    <row r="8" spans="1:5" ht="11.25" customHeight="1">
      <c r="A8" s="455"/>
      <c r="B8" s="455"/>
      <c r="C8" s="418"/>
      <c r="D8" s="455"/>
      <c r="E8" s="455"/>
    </row>
    <row r="9" spans="1:5" ht="11.25" customHeight="1">
      <c r="A9" s="455"/>
      <c r="B9" s="455"/>
      <c r="C9" s="418"/>
      <c r="D9" s="455"/>
      <c r="E9" s="455"/>
    </row>
    <row r="10" spans="1:5" ht="11.25" customHeight="1">
      <c r="A10" s="455"/>
      <c r="B10" s="455"/>
      <c r="C10" s="418"/>
      <c r="D10" s="455"/>
      <c r="E10" s="455"/>
    </row>
    <row r="11" spans="1:5" ht="11.25" customHeight="1">
      <c r="A11" s="455"/>
      <c r="B11" s="455" t="s">
        <v>1815</v>
      </c>
      <c r="C11" s="418"/>
      <c r="D11" s="455"/>
      <c r="E11" s="455"/>
    </row>
    <row r="12" spans="1:5" ht="11.25" customHeight="1">
      <c r="A12" s="455"/>
      <c r="B12" s="455"/>
      <c r="C12" s="418"/>
      <c r="D12" s="455"/>
      <c r="E12" s="455"/>
    </row>
    <row r="13" spans="1:5" ht="11.25" customHeight="1">
      <c r="A13" s="455"/>
      <c r="B13" s="455"/>
      <c r="C13" s="418"/>
      <c r="D13" s="455"/>
      <c r="E13" s="455"/>
    </row>
    <row r="14" spans="1:5" ht="11.25" customHeight="1">
      <c r="A14" s="455"/>
      <c r="B14" s="455"/>
      <c r="C14" s="418"/>
      <c r="D14" s="455"/>
      <c r="E14" s="455"/>
    </row>
    <row r="15" spans="1:5">
      <c r="A15" s="455"/>
      <c r="B15" s="455"/>
      <c r="C15" s="418"/>
      <c r="D15" s="455"/>
      <c r="E15" s="455"/>
    </row>
    <row r="16" spans="1:5">
      <c r="A16" s="420"/>
      <c r="B16" s="420" t="s">
        <v>1828</v>
      </c>
      <c r="C16" s="421">
        <f>SUM(C8:C15)</f>
        <v>0</v>
      </c>
      <c r="D16" s="420"/>
      <c r="E16" s="420"/>
    </row>
  </sheetData>
  <dataValidations count="5">
    <dataValidation allowBlank="1" showInputMessage="1" showErrorMessage="1" prompt="Corresponde al número de la cuenta de acuerdo al Plan de Cuentas emitido por el CONAC." sqref="A7"/>
    <dataValidation allowBlank="1" showInputMessage="1" showErrorMessage="1" prompt="Saldo final del periodo que corresponde a la cuenta pública presentada (trimestral: 1er, 2do, 3ro. o 4to.)." sqref="C7"/>
    <dataValidation allowBlank="1" showInputMessage="1" showErrorMessage="1" prompt="Tipo de Participaciones y Aportaciones de capital que tiene la entidad. Ejemplo: ordinarias, preferentes, serie A, B, C." sqref="D7"/>
    <dataValidation allowBlank="1" showInputMessage="1" showErrorMessage="1" prompt="Corresponde al nombre o descripción de la cuenta de acuerdo al Plan de Cuentas emitido por el CONAC." sqref="B7"/>
    <dataValidation allowBlank="1" showInputMessage="1" showErrorMessage="1" prompt="Especificar el nombre de la Empresa u Organismo Público Descentralizado al que se realizó la aportación. (organismo público descentralizados)." sqref="E7"/>
  </dataValidations>
  <pageMargins left="0.7" right="0.7" top="0.75" bottom="0.75" header="0.3" footer="0.3"/>
  <pageSetup scale="64" orientation="portrait"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opLeftCell="A52" zoomScale="145" zoomScaleNormal="145" zoomScaleSheetLayoutView="100" workbookViewId="0">
      <selection sqref="A1:E78"/>
    </sheetView>
  </sheetViews>
  <sheetFormatPr baseColWidth="10" defaultRowHeight="11.25"/>
  <cols>
    <col min="1" max="1" width="20.7109375" style="1" customWidth="1"/>
    <col min="2" max="2" width="50.7109375" style="1" customWidth="1"/>
    <col min="3" max="5" width="17.7109375" style="191" customWidth="1"/>
    <col min="6" max="7" width="17.7109375" style="1" customWidth="1"/>
    <col min="8" max="8" width="8.7109375" style="1" customWidth="1"/>
    <col min="9" max="16384" width="11.42578125" style="1"/>
  </cols>
  <sheetData>
    <row r="1" spans="1:6">
      <c r="A1" s="365" t="s">
        <v>1691</v>
      </c>
      <c r="B1" s="365"/>
      <c r="C1" s="366"/>
      <c r="D1" s="366"/>
      <c r="E1" s="366"/>
      <c r="F1" s="369"/>
    </row>
    <row r="2" spans="1:6">
      <c r="A2" s="365" t="s">
        <v>1692</v>
      </c>
      <c r="B2" s="365"/>
      <c r="C2" s="366"/>
      <c r="D2" s="366"/>
      <c r="E2" s="366"/>
      <c r="F2" s="367"/>
    </row>
    <row r="3" spans="1:6">
      <c r="F3" s="367"/>
    </row>
    <row r="4" spans="1:6">
      <c r="F4" s="367"/>
    </row>
    <row r="5" spans="1:6" ht="11.25" customHeight="1">
      <c r="A5" s="370" t="s">
        <v>1829</v>
      </c>
      <c r="B5" s="370"/>
      <c r="C5" s="457"/>
      <c r="D5" s="457"/>
      <c r="E5" s="457"/>
      <c r="F5" s="423" t="s">
        <v>1830</v>
      </c>
    </row>
    <row r="6" spans="1:6">
      <c r="A6" s="458"/>
      <c r="B6" s="458"/>
      <c r="C6" s="457"/>
      <c r="D6" s="459"/>
      <c r="E6" s="459"/>
      <c r="F6" s="460"/>
    </row>
    <row r="7" spans="1:6" ht="15" customHeight="1">
      <c r="A7" s="375" t="s">
        <v>1695</v>
      </c>
      <c r="B7" s="376" t="s">
        <v>1696</v>
      </c>
      <c r="C7" s="461" t="s">
        <v>1831</v>
      </c>
      <c r="D7" s="461" t="s">
        <v>1832</v>
      </c>
      <c r="E7" s="461" t="s">
        <v>1833</v>
      </c>
      <c r="F7" s="462" t="s">
        <v>1834</v>
      </c>
    </row>
    <row r="8" spans="1:6">
      <c r="A8" s="380" t="s">
        <v>1835</v>
      </c>
      <c r="B8" s="380" t="s">
        <v>1836</v>
      </c>
      <c r="C8" s="381">
        <v>1085512.06</v>
      </c>
      <c r="D8" s="381">
        <v>0</v>
      </c>
      <c r="E8" s="381">
        <v>0</v>
      </c>
      <c r="F8" s="381" t="s">
        <v>1837</v>
      </c>
    </row>
    <row r="9" spans="1:6">
      <c r="A9" s="380"/>
      <c r="B9" s="380"/>
      <c r="C9" s="381"/>
      <c r="D9" s="381"/>
      <c r="E9" s="381"/>
      <c r="F9" s="381"/>
    </row>
    <row r="10" spans="1:6">
      <c r="A10" s="380"/>
      <c r="B10" s="380"/>
      <c r="C10" s="381"/>
      <c r="D10" s="381"/>
      <c r="E10" s="381"/>
      <c r="F10" s="381"/>
    </row>
    <row r="11" spans="1:6">
      <c r="A11" s="380"/>
      <c r="B11" s="380"/>
      <c r="C11" s="381"/>
      <c r="D11" s="381"/>
      <c r="E11" s="381"/>
      <c r="F11" s="381"/>
    </row>
    <row r="12" spans="1:6">
      <c r="A12" s="380"/>
      <c r="B12" s="380"/>
      <c r="C12" s="381"/>
      <c r="D12" s="381"/>
      <c r="E12" s="381"/>
      <c r="F12" s="381"/>
    </row>
    <row r="13" spans="1:6">
      <c r="A13" s="380"/>
      <c r="B13" s="380"/>
      <c r="C13" s="381"/>
      <c r="D13" s="381"/>
      <c r="E13" s="381"/>
      <c r="F13" s="381"/>
    </row>
    <row r="14" spans="1:6">
      <c r="A14" s="380"/>
      <c r="B14" s="380"/>
      <c r="C14" s="381"/>
      <c r="D14" s="381"/>
      <c r="E14" s="381"/>
      <c r="F14" s="381"/>
    </row>
    <row r="15" spans="1:6">
      <c r="A15" s="380"/>
      <c r="B15" s="380"/>
      <c r="C15" s="381"/>
      <c r="D15" s="381"/>
      <c r="E15" s="381"/>
      <c r="F15" s="381"/>
    </row>
    <row r="16" spans="1:6">
      <c r="A16" s="435"/>
      <c r="B16" s="435" t="s">
        <v>1838</v>
      </c>
      <c r="C16" s="387">
        <f>SUM(C8:C15)</f>
        <v>1085512.06</v>
      </c>
      <c r="D16" s="387">
        <f>SUM(D8:D15)</f>
        <v>0</v>
      </c>
      <c r="E16" s="387">
        <f>SUM(E8:E15)</f>
        <v>0</v>
      </c>
      <c r="F16" s="387"/>
    </row>
    <row r="17" spans="1:6">
      <c r="A17" s="401"/>
      <c r="B17" s="401"/>
      <c r="C17" s="402"/>
      <c r="D17" s="402"/>
      <c r="E17" s="402"/>
      <c r="F17" s="401"/>
    </row>
    <row r="18" spans="1:6">
      <c r="A18" s="401"/>
      <c r="B18" s="401"/>
      <c r="C18" s="402"/>
      <c r="D18" s="402"/>
      <c r="E18" s="402"/>
      <c r="F18" s="401"/>
    </row>
    <row r="19" spans="1:6" ht="11.25" customHeight="1">
      <c r="A19" s="370" t="s">
        <v>1839</v>
      </c>
      <c r="B19" s="401"/>
      <c r="C19" s="457"/>
      <c r="D19" s="457"/>
      <c r="E19" s="457"/>
      <c r="F19" s="423" t="s">
        <v>1830</v>
      </c>
    </row>
    <row r="20" spans="1:6" ht="12.75" customHeight="1">
      <c r="A20" s="443"/>
      <c r="B20" s="443"/>
      <c r="C20" s="390"/>
    </row>
    <row r="21" spans="1:6" ht="15" customHeight="1">
      <c r="A21" s="375" t="s">
        <v>1695</v>
      </c>
      <c r="B21" s="376" t="s">
        <v>1696</v>
      </c>
      <c r="C21" s="463" t="s">
        <v>1831</v>
      </c>
      <c r="D21" s="463" t="s">
        <v>1832</v>
      </c>
      <c r="E21" s="463" t="s">
        <v>1833</v>
      </c>
      <c r="F21" s="462" t="s">
        <v>1834</v>
      </c>
    </row>
    <row r="22" spans="1:6">
      <c r="A22" s="380" t="s">
        <v>1840</v>
      </c>
      <c r="B22" s="430" t="s">
        <v>1841</v>
      </c>
      <c r="C22" s="434">
        <v>4005546.8</v>
      </c>
      <c r="D22" s="434">
        <v>4495003.17</v>
      </c>
      <c r="E22" s="434">
        <f>+D22-C22</f>
        <v>489456.37000000011</v>
      </c>
      <c r="F22" s="430" t="s">
        <v>1837</v>
      </c>
    </row>
    <row r="23" spans="1:6">
      <c r="A23" s="380" t="s">
        <v>1842</v>
      </c>
      <c r="B23" s="430" t="s">
        <v>1843</v>
      </c>
      <c r="C23" s="434">
        <v>24777.759999999998</v>
      </c>
      <c r="D23" s="434">
        <v>31967.51</v>
      </c>
      <c r="E23" s="434">
        <f t="shared" ref="E23:E27" si="0">+D23-C23</f>
        <v>7189.75</v>
      </c>
      <c r="F23" s="430" t="s">
        <v>1837</v>
      </c>
    </row>
    <row r="24" spans="1:6">
      <c r="A24" s="380" t="s">
        <v>1844</v>
      </c>
      <c r="B24" s="430" t="s">
        <v>1845</v>
      </c>
      <c r="C24" s="434">
        <v>6450</v>
      </c>
      <c r="D24" s="434">
        <v>16988</v>
      </c>
      <c r="E24" s="434">
        <f t="shared" si="0"/>
        <v>10538</v>
      </c>
      <c r="F24" s="430" t="s">
        <v>1837</v>
      </c>
    </row>
    <row r="25" spans="1:6">
      <c r="A25" s="380" t="s">
        <v>1846</v>
      </c>
      <c r="B25" s="430" t="s">
        <v>1847</v>
      </c>
      <c r="C25" s="434">
        <v>24653971.989999998</v>
      </c>
      <c r="D25" s="434">
        <v>34014057.710000001</v>
      </c>
      <c r="E25" s="434">
        <f t="shared" si="0"/>
        <v>9360085.7200000025</v>
      </c>
      <c r="F25" s="430" t="s">
        <v>1837</v>
      </c>
    </row>
    <row r="26" spans="1:6">
      <c r="A26" s="380" t="s">
        <v>1848</v>
      </c>
      <c r="B26" s="430" t="s">
        <v>1849</v>
      </c>
      <c r="C26" s="434">
        <v>6675.76</v>
      </c>
      <c r="D26" s="434">
        <v>8324.44</v>
      </c>
      <c r="E26" s="434">
        <f t="shared" si="0"/>
        <v>1648.6800000000003</v>
      </c>
      <c r="F26" s="430" t="s">
        <v>1837</v>
      </c>
    </row>
    <row r="27" spans="1:6">
      <c r="A27" s="380" t="s">
        <v>1850</v>
      </c>
      <c r="B27" s="430" t="s">
        <v>1851</v>
      </c>
      <c r="C27" s="434">
        <v>26856553.899999999</v>
      </c>
      <c r="D27" s="434">
        <v>28416018.300000001</v>
      </c>
      <c r="E27" s="434">
        <f t="shared" si="0"/>
        <v>1559464.4000000022</v>
      </c>
      <c r="F27" s="430" t="s">
        <v>1837</v>
      </c>
    </row>
    <row r="28" spans="1:6">
      <c r="A28" s="380" t="s">
        <v>1852</v>
      </c>
      <c r="B28" s="430" t="s">
        <v>1514</v>
      </c>
      <c r="C28" s="434">
        <v>0</v>
      </c>
      <c r="D28" s="434">
        <v>0</v>
      </c>
      <c r="E28" s="434"/>
      <c r="F28" s="430"/>
    </row>
    <row r="29" spans="1:6">
      <c r="A29" s="380" t="s">
        <v>1853</v>
      </c>
      <c r="B29" s="430" t="s">
        <v>1854</v>
      </c>
      <c r="C29" s="434">
        <v>0</v>
      </c>
      <c r="D29" s="434">
        <v>0</v>
      </c>
      <c r="E29" s="434"/>
      <c r="F29" s="430"/>
    </row>
    <row r="30" spans="1:6">
      <c r="A30" s="435"/>
      <c r="B30" s="435" t="s">
        <v>1855</v>
      </c>
      <c r="C30" s="387">
        <f>SUM(C22:C29)</f>
        <v>55553976.209999993</v>
      </c>
      <c r="D30" s="387">
        <f>SUM(D22:D29)</f>
        <v>66982359.129999995</v>
      </c>
      <c r="E30" s="387">
        <f>SUM(E22:E29)</f>
        <v>11428382.920000006</v>
      </c>
      <c r="F30" s="387"/>
    </row>
    <row r="31" spans="1:6" s="379" customFormat="1">
      <c r="A31" s="464"/>
      <c r="B31" s="464"/>
      <c r="C31" s="400"/>
      <c r="D31" s="400"/>
      <c r="E31" s="400"/>
      <c r="F31" s="400"/>
    </row>
    <row r="32" spans="1:6" s="379" customFormat="1">
      <c r="A32" s="464"/>
      <c r="B32" s="464"/>
      <c r="C32" s="400"/>
      <c r="D32" s="400"/>
      <c r="E32" s="400"/>
      <c r="F32" s="400"/>
    </row>
    <row r="33" spans="1:8" s="379" customFormat="1" ht="11.25" customHeight="1">
      <c r="A33" s="370" t="s">
        <v>1856</v>
      </c>
      <c r="B33" s="370"/>
      <c r="C33" s="457"/>
      <c r="D33" s="457"/>
      <c r="E33" s="457"/>
      <c r="G33" s="423" t="s">
        <v>1830</v>
      </c>
    </row>
    <row r="34" spans="1:8" s="379" customFormat="1">
      <c r="A34" s="443"/>
      <c r="B34" s="443"/>
      <c r="C34" s="390"/>
      <c r="D34" s="191"/>
      <c r="E34" s="191"/>
      <c r="F34" s="1"/>
    </row>
    <row r="35" spans="1:8" s="379" customFormat="1" ht="27.95" customHeight="1">
      <c r="A35" s="375" t="s">
        <v>1695</v>
      </c>
      <c r="B35" s="376" t="s">
        <v>1696</v>
      </c>
      <c r="C35" s="461" t="s">
        <v>1831</v>
      </c>
      <c r="D35" s="461" t="s">
        <v>1832</v>
      </c>
      <c r="E35" s="461" t="s">
        <v>1833</v>
      </c>
      <c r="F35" s="462" t="s">
        <v>1834</v>
      </c>
      <c r="G35" s="462" t="s">
        <v>1857</v>
      </c>
      <c r="H35" s="462" t="s">
        <v>543</v>
      </c>
    </row>
    <row r="36" spans="1:8" s="379" customFormat="1">
      <c r="A36" s="380" t="s">
        <v>1858</v>
      </c>
      <c r="B36" s="430" t="s">
        <v>1859</v>
      </c>
      <c r="C36" s="434">
        <v>-162826.79999999999</v>
      </c>
      <c r="D36" s="434">
        <v>0</v>
      </c>
      <c r="E36" s="434">
        <f>+D36-C36</f>
        <v>162826.79999999999</v>
      </c>
      <c r="F36" s="430" t="s">
        <v>1837</v>
      </c>
      <c r="G36" s="430" t="s">
        <v>1860</v>
      </c>
      <c r="H36" s="465">
        <v>0.05</v>
      </c>
    </row>
    <row r="37" spans="1:8" s="379" customFormat="1">
      <c r="A37" s="380"/>
      <c r="B37" s="430"/>
      <c r="C37" s="381"/>
      <c r="D37" s="434"/>
      <c r="E37" s="434"/>
      <c r="F37" s="430"/>
      <c r="G37" s="430"/>
      <c r="H37" s="430"/>
    </row>
    <row r="38" spans="1:8" s="379" customFormat="1">
      <c r="A38" s="380"/>
      <c r="B38" s="430"/>
      <c r="C38" s="381"/>
      <c r="D38" s="434"/>
      <c r="E38" s="434"/>
      <c r="F38" s="430"/>
      <c r="G38" s="430"/>
      <c r="H38" s="430"/>
    </row>
    <row r="39" spans="1:8" s="379" customFormat="1">
      <c r="A39" s="380"/>
      <c r="B39" s="430"/>
      <c r="C39" s="381"/>
      <c r="D39" s="434"/>
      <c r="E39" s="434"/>
      <c r="F39" s="430"/>
      <c r="G39" s="430"/>
      <c r="H39" s="430"/>
    </row>
    <row r="40" spans="1:8" s="379" customFormat="1">
      <c r="A40" s="435"/>
      <c r="B40" s="435" t="s">
        <v>1861</v>
      </c>
      <c r="C40" s="387">
        <f>SUM(C36:C39)</f>
        <v>-162826.79999999999</v>
      </c>
      <c r="D40" s="387">
        <f>SUM(D36:D39)</f>
        <v>0</v>
      </c>
      <c r="E40" s="387">
        <f>SUM(E36:E39)</f>
        <v>162826.79999999999</v>
      </c>
      <c r="F40" s="387"/>
      <c r="G40" s="387"/>
      <c r="H40" s="387"/>
    </row>
    <row r="41" spans="1:8" s="379" customFormat="1">
      <c r="A41" s="466"/>
      <c r="B41" s="466"/>
      <c r="C41" s="467"/>
      <c r="D41" s="467"/>
      <c r="E41" s="467"/>
      <c r="F41" s="400"/>
    </row>
    <row r="43" spans="1:8">
      <c r="A43" s="370" t="s">
        <v>1862</v>
      </c>
      <c r="B43" s="370"/>
      <c r="C43" s="457"/>
      <c r="D43" s="457"/>
      <c r="E43" s="457"/>
      <c r="G43" s="423" t="s">
        <v>1830</v>
      </c>
    </row>
    <row r="44" spans="1:8">
      <c r="A44" s="443"/>
      <c r="B44" s="443"/>
      <c r="C44" s="390"/>
      <c r="H44" s="191"/>
    </row>
    <row r="45" spans="1:8" ht="27.95" customHeight="1">
      <c r="A45" s="375" t="s">
        <v>1695</v>
      </c>
      <c r="B45" s="376" t="s">
        <v>1696</v>
      </c>
      <c r="C45" s="461" t="s">
        <v>1831</v>
      </c>
      <c r="D45" s="461" t="s">
        <v>1832</v>
      </c>
      <c r="E45" s="461" t="s">
        <v>1833</v>
      </c>
      <c r="F45" s="462" t="s">
        <v>1834</v>
      </c>
      <c r="G45" s="462" t="s">
        <v>1857</v>
      </c>
      <c r="H45" s="462" t="s">
        <v>543</v>
      </c>
    </row>
    <row r="46" spans="1:8">
      <c r="A46" s="380"/>
      <c r="B46" s="430"/>
      <c r="C46" s="381"/>
      <c r="D46" s="434"/>
      <c r="E46" s="434"/>
      <c r="F46" s="430"/>
      <c r="G46" s="430"/>
      <c r="H46" s="430"/>
    </row>
    <row r="47" spans="1:8">
      <c r="A47" s="380"/>
      <c r="B47" s="430"/>
      <c r="C47" s="381"/>
      <c r="D47" s="434"/>
      <c r="E47" s="434"/>
      <c r="F47" s="430"/>
      <c r="G47" s="430"/>
      <c r="H47" s="430"/>
    </row>
    <row r="48" spans="1:8">
      <c r="A48" s="380"/>
      <c r="B48" s="430"/>
      <c r="C48" s="381"/>
      <c r="D48" s="434"/>
      <c r="E48" s="434"/>
      <c r="F48" s="430"/>
      <c r="G48" s="430"/>
      <c r="H48" s="430"/>
    </row>
    <row r="49" spans="1:8">
      <c r="A49" s="380"/>
      <c r="B49" s="430"/>
      <c r="C49" s="381"/>
      <c r="D49" s="434"/>
      <c r="E49" s="434"/>
      <c r="F49" s="430"/>
      <c r="G49" s="430"/>
      <c r="H49" s="430"/>
    </row>
    <row r="50" spans="1:8">
      <c r="A50" s="435"/>
      <c r="B50" s="435" t="s">
        <v>1863</v>
      </c>
      <c r="C50" s="387">
        <f>SUM(C46:C49)</f>
        <v>0</v>
      </c>
      <c r="D50" s="387">
        <f>SUM(D46:D49)</f>
        <v>0</v>
      </c>
      <c r="E50" s="387">
        <f>SUM(E46:E49)</f>
        <v>0</v>
      </c>
      <c r="F50" s="387"/>
      <c r="G50" s="387"/>
      <c r="H50" s="387"/>
    </row>
    <row r="53" spans="1:8">
      <c r="A53" s="370" t="s">
        <v>1864</v>
      </c>
      <c r="B53" s="370"/>
      <c r="C53" s="457"/>
      <c r="D53" s="457"/>
      <c r="E53" s="457"/>
      <c r="G53" s="423" t="s">
        <v>1830</v>
      </c>
    </row>
    <row r="54" spans="1:8">
      <c r="A54" s="443"/>
      <c r="B54" s="443"/>
      <c r="C54" s="390"/>
    </row>
    <row r="55" spans="1:8" ht="27.95" customHeight="1">
      <c r="A55" s="375" t="s">
        <v>1695</v>
      </c>
      <c r="B55" s="376" t="s">
        <v>1696</v>
      </c>
      <c r="C55" s="461" t="s">
        <v>1831</v>
      </c>
      <c r="D55" s="461" t="s">
        <v>1832</v>
      </c>
      <c r="E55" s="461" t="s">
        <v>1833</v>
      </c>
      <c r="F55" s="462" t="s">
        <v>1834</v>
      </c>
      <c r="G55" s="462" t="s">
        <v>1857</v>
      </c>
      <c r="H55" s="462" t="s">
        <v>543</v>
      </c>
    </row>
    <row r="56" spans="1:8">
      <c r="A56" s="380" t="s">
        <v>1865</v>
      </c>
      <c r="B56" s="430" t="s">
        <v>1841</v>
      </c>
      <c r="C56" s="434">
        <v>-991882.54</v>
      </c>
      <c r="D56" s="434">
        <f>-991882.54-E56</f>
        <v>-1181952.3082238096</v>
      </c>
      <c r="E56" s="434">
        <v>190069.7682238096</v>
      </c>
      <c r="F56" s="430" t="s">
        <v>1837</v>
      </c>
      <c r="G56" s="430" t="s">
        <v>1860</v>
      </c>
      <c r="H56" s="465">
        <v>0.1</v>
      </c>
    </row>
    <row r="57" spans="1:8">
      <c r="A57" s="380" t="s">
        <v>1866</v>
      </c>
      <c r="B57" s="430" t="s">
        <v>1501</v>
      </c>
      <c r="C57" s="434">
        <v>-1759494.09</v>
      </c>
      <c r="D57" s="434">
        <f>-1759494.09-E57</f>
        <v>-1912372.388814935</v>
      </c>
      <c r="E57" s="434">
        <v>152878.298814935</v>
      </c>
      <c r="F57" s="430" t="s">
        <v>1837</v>
      </c>
      <c r="G57" s="430" t="s">
        <v>1860</v>
      </c>
      <c r="H57" s="465">
        <v>0.3</v>
      </c>
    </row>
    <row r="58" spans="1:8">
      <c r="A58" s="380" t="s">
        <v>1867</v>
      </c>
      <c r="B58" s="430" t="s">
        <v>1847</v>
      </c>
      <c r="C58" s="434">
        <v>-22462350.91</v>
      </c>
      <c r="D58" s="434">
        <f>-22462350.91-E58</f>
        <v>-23677988.987500001</v>
      </c>
      <c r="E58" s="434">
        <v>1215638.0775000001</v>
      </c>
      <c r="F58" s="430" t="s">
        <v>1837</v>
      </c>
      <c r="G58" s="430" t="s">
        <v>1860</v>
      </c>
      <c r="H58" s="465">
        <v>0.25</v>
      </c>
    </row>
    <row r="59" spans="1:8">
      <c r="A59" s="380" t="s">
        <v>1868</v>
      </c>
      <c r="B59" s="430" t="s">
        <v>1869</v>
      </c>
      <c r="C59" s="434">
        <v>-468561.63</v>
      </c>
      <c r="D59" s="434">
        <f>-468561.63-E59</f>
        <v>-491973.17320000002</v>
      </c>
      <c r="E59" s="434">
        <v>23411.543199999996</v>
      </c>
      <c r="F59" s="430" t="s">
        <v>1837</v>
      </c>
      <c r="G59" s="430" t="s">
        <v>1860</v>
      </c>
      <c r="H59" s="465">
        <v>0.1</v>
      </c>
    </row>
    <row r="60" spans="1:8">
      <c r="A60" s="380" t="s">
        <v>1870</v>
      </c>
      <c r="B60" s="430" t="s">
        <v>1851</v>
      </c>
      <c r="C60" s="434">
        <v>-4002647.17</v>
      </c>
      <c r="D60" s="434">
        <f>-4002647.17-E60</f>
        <v>-5409266.5876666661</v>
      </c>
      <c r="E60" s="434">
        <v>1406619.4176666667</v>
      </c>
      <c r="F60" s="430" t="s">
        <v>1837</v>
      </c>
      <c r="G60" s="430" t="s">
        <v>1860</v>
      </c>
      <c r="H60" s="465">
        <v>0.1</v>
      </c>
    </row>
    <row r="61" spans="1:8">
      <c r="A61" s="380" t="s">
        <v>1871</v>
      </c>
      <c r="B61" s="430" t="s">
        <v>1854</v>
      </c>
      <c r="C61" s="434">
        <v>-5202343.6500000004</v>
      </c>
      <c r="D61" s="434">
        <f>-5202343.65-E61</f>
        <v>-5378069.2210000008</v>
      </c>
      <c r="E61" s="434">
        <v>175725.571</v>
      </c>
      <c r="F61" s="430" t="s">
        <v>1837</v>
      </c>
      <c r="G61" s="430" t="s">
        <v>1860</v>
      </c>
      <c r="H61" s="465">
        <v>0.1</v>
      </c>
    </row>
    <row r="62" spans="1:8">
      <c r="A62" s="380" t="s">
        <v>1872</v>
      </c>
      <c r="B62" s="430" t="s">
        <v>1873</v>
      </c>
      <c r="C62" s="434">
        <v>-3728.75</v>
      </c>
      <c r="D62" s="434">
        <f>-3728.75+E62</f>
        <v>-3083.75</v>
      </c>
      <c r="E62" s="434">
        <v>645</v>
      </c>
      <c r="F62" s="430" t="s">
        <v>1837</v>
      </c>
      <c r="G62" s="430" t="s">
        <v>1860</v>
      </c>
      <c r="H62" s="465">
        <v>0.1</v>
      </c>
    </row>
    <row r="63" spans="1:8">
      <c r="A63" s="380" t="s">
        <v>1874</v>
      </c>
      <c r="B63" s="430" t="s">
        <v>1531</v>
      </c>
      <c r="C63" s="434">
        <v>-321990.36</v>
      </c>
      <c r="D63" s="434">
        <f>-321990.36-E63</f>
        <v>-324023.36900000001</v>
      </c>
      <c r="E63" s="434">
        <v>2033.009</v>
      </c>
      <c r="F63" s="430" t="s">
        <v>1837</v>
      </c>
      <c r="G63" s="430" t="s">
        <v>1860</v>
      </c>
      <c r="H63" s="465">
        <v>0.1</v>
      </c>
    </row>
    <row r="64" spans="1:8">
      <c r="A64" s="380" t="s">
        <v>1875</v>
      </c>
      <c r="B64" s="430" t="s">
        <v>1876</v>
      </c>
      <c r="C64" s="434">
        <v>-8125.29</v>
      </c>
      <c r="D64" s="434">
        <f>-8125.29-E64</f>
        <v>-10158.298999999999</v>
      </c>
      <c r="E64" s="434">
        <v>2033.009</v>
      </c>
      <c r="F64" s="430" t="s">
        <v>1837</v>
      </c>
      <c r="G64" s="430" t="s">
        <v>1860</v>
      </c>
      <c r="H64" s="465">
        <v>0.1</v>
      </c>
    </row>
    <row r="65" spans="1:8">
      <c r="A65" s="380" t="s">
        <v>1877</v>
      </c>
      <c r="B65" s="430" t="s">
        <v>1878</v>
      </c>
      <c r="C65" s="434">
        <v>-206.36</v>
      </c>
      <c r="D65" s="434">
        <f>-206.36-E65</f>
        <v>-240.75700000000001</v>
      </c>
      <c r="E65" s="434">
        <v>34.397000000000006</v>
      </c>
      <c r="F65" s="430" t="s">
        <v>1837</v>
      </c>
      <c r="G65" s="430" t="s">
        <v>1860</v>
      </c>
      <c r="H65" s="465">
        <v>0.1</v>
      </c>
    </row>
    <row r="66" spans="1:8">
      <c r="A66" s="380" t="s">
        <v>1879</v>
      </c>
      <c r="B66" s="430" t="s">
        <v>1880</v>
      </c>
      <c r="C66" s="434">
        <v>0</v>
      </c>
      <c r="D66" s="434">
        <v>0</v>
      </c>
      <c r="E66" s="434">
        <v>0</v>
      </c>
      <c r="F66" s="430" t="s">
        <v>1837</v>
      </c>
      <c r="G66" s="430" t="s">
        <v>1860</v>
      </c>
      <c r="H66" s="465">
        <v>0.1</v>
      </c>
    </row>
    <row r="67" spans="1:8">
      <c r="A67" s="380" t="s">
        <v>1881</v>
      </c>
      <c r="B67" s="430" t="s">
        <v>1882</v>
      </c>
      <c r="C67" s="434">
        <v>-3390.93</v>
      </c>
      <c r="D67" s="434">
        <f>-3390.93-E67</f>
        <v>-121656.54999999999</v>
      </c>
      <c r="E67" s="434">
        <v>118265.62</v>
      </c>
      <c r="F67" s="430" t="s">
        <v>1837</v>
      </c>
      <c r="G67" s="430" t="s">
        <v>1860</v>
      </c>
      <c r="H67" s="465">
        <v>0.1</v>
      </c>
    </row>
    <row r="68" spans="1:8">
      <c r="A68" s="380" t="s">
        <v>1883</v>
      </c>
      <c r="B68" s="430" t="s">
        <v>1884</v>
      </c>
      <c r="C68" s="434">
        <v>-19324.419999999998</v>
      </c>
      <c r="D68" s="434">
        <f>-19324.42-E68</f>
        <v>-33813.56</v>
      </c>
      <c r="E68" s="434">
        <v>14489.14</v>
      </c>
      <c r="F68" s="430" t="s">
        <v>1837</v>
      </c>
      <c r="G68" s="430" t="s">
        <v>1860</v>
      </c>
      <c r="H68" s="465">
        <v>0.1</v>
      </c>
    </row>
    <row r="69" spans="1:8">
      <c r="A69" s="380"/>
      <c r="B69" s="430"/>
      <c r="C69" s="381"/>
      <c r="D69" s="434"/>
      <c r="E69" s="434"/>
      <c r="F69" s="430"/>
      <c r="G69" s="430"/>
      <c r="H69" s="430"/>
    </row>
    <row r="70" spans="1:8">
      <c r="A70" s="380"/>
      <c r="B70" s="430"/>
      <c r="C70" s="381"/>
      <c r="D70" s="434"/>
      <c r="E70" s="434"/>
      <c r="F70" s="430"/>
      <c r="G70" s="430"/>
      <c r="H70" s="430"/>
    </row>
    <row r="71" spans="1:8">
      <c r="A71" s="380"/>
      <c r="B71" s="430"/>
      <c r="C71" s="381"/>
      <c r="D71" s="434"/>
      <c r="E71" s="434"/>
      <c r="F71" s="430"/>
      <c r="G71" s="430"/>
      <c r="H71" s="430"/>
    </row>
    <row r="72" spans="1:8">
      <c r="A72" s="380"/>
      <c r="B72" s="430"/>
      <c r="C72" s="381"/>
      <c r="D72" s="434"/>
      <c r="E72" s="434"/>
      <c r="F72" s="430"/>
      <c r="G72" s="430"/>
      <c r="H72" s="430"/>
    </row>
    <row r="73" spans="1:8">
      <c r="A73" s="380"/>
      <c r="B73" s="430"/>
      <c r="C73" s="381"/>
      <c r="D73" s="434"/>
      <c r="E73" s="434"/>
      <c r="F73" s="430"/>
      <c r="G73" s="430"/>
      <c r="H73" s="430"/>
    </row>
    <row r="74" spans="1:8">
      <c r="A74" s="435"/>
      <c r="B74" s="435" t="s">
        <v>1885</v>
      </c>
      <c r="C74" s="387">
        <f>SUM(C56:C73)</f>
        <v>-35244046.099999994</v>
      </c>
      <c r="D74" s="387">
        <v>-38545888.950000003</v>
      </c>
      <c r="E74" s="387">
        <v>-3301842.85</v>
      </c>
      <c r="F74" s="387"/>
      <c r="G74" s="387"/>
      <c r="H74" s="387"/>
    </row>
    <row r="77" spans="1:8">
      <c r="A77" s="370" t="s">
        <v>1886</v>
      </c>
      <c r="B77" s="370"/>
      <c r="C77" s="457"/>
      <c r="D77" s="457"/>
      <c r="E77" s="457"/>
      <c r="G77" s="423" t="s">
        <v>1830</v>
      </c>
    </row>
    <row r="78" spans="1:8">
      <c r="A78" s="443"/>
      <c r="B78" s="443"/>
      <c r="C78" s="390"/>
    </row>
    <row r="79" spans="1:8" ht="27.95" customHeight="1">
      <c r="A79" s="375" t="s">
        <v>1695</v>
      </c>
      <c r="B79" s="376" t="s">
        <v>1696</v>
      </c>
      <c r="C79" s="461" t="s">
        <v>1831</v>
      </c>
      <c r="D79" s="461" t="s">
        <v>1832</v>
      </c>
      <c r="E79" s="461" t="s">
        <v>1833</v>
      </c>
      <c r="F79" s="462" t="s">
        <v>1834</v>
      </c>
      <c r="G79" s="462" t="s">
        <v>1857</v>
      </c>
      <c r="H79" s="462" t="s">
        <v>543</v>
      </c>
    </row>
    <row r="80" spans="1:8">
      <c r="A80" s="380"/>
      <c r="B80" s="430"/>
      <c r="C80" s="381"/>
      <c r="D80" s="434"/>
      <c r="E80" s="434"/>
      <c r="F80" s="430"/>
      <c r="G80" s="430"/>
      <c r="H80" s="430"/>
    </row>
    <row r="81" spans="1:8">
      <c r="A81" s="380"/>
      <c r="B81" s="430"/>
      <c r="C81" s="381"/>
      <c r="D81" s="434"/>
      <c r="E81" s="434"/>
      <c r="F81" s="430"/>
      <c r="G81" s="430"/>
      <c r="H81" s="430"/>
    </row>
    <row r="82" spans="1:8">
      <c r="A82" s="380"/>
      <c r="B82" s="430"/>
      <c r="C82" s="381"/>
      <c r="D82" s="434"/>
      <c r="E82" s="434"/>
      <c r="F82" s="430"/>
      <c r="G82" s="430"/>
      <c r="H82" s="430"/>
    </row>
    <row r="83" spans="1:8">
      <c r="A83" s="380"/>
      <c r="B83" s="430"/>
      <c r="C83" s="381"/>
      <c r="D83" s="434"/>
      <c r="E83" s="434"/>
      <c r="F83" s="430"/>
      <c r="G83" s="430"/>
      <c r="H83" s="430"/>
    </row>
    <row r="84" spans="1:8">
      <c r="A84" s="435"/>
      <c r="B84" s="435" t="s">
        <v>1887</v>
      </c>
      <c r="C84" s="387">
        <f>SUM(C80:C83)</f>
        <v>0</v>
      </c>
      <c r="D84" s="387">
        <f>SUM(D80:D83)</f>
        <v>0</v>
      </c>
      <c r="E84" s="387">
        <f>SUM(E80:E83)</f>
        <v>0</v>
      </c>
      <c r="F84" s="387"/>
      <c r="G84" s="387"/>
      <c r="H84" s="387"/>
    </row>
  </sheetData>
  <dataValidations count="8">
    <dataValidation allowBlank="1" showInputMessage="1" showErrorMessage="1" prompt="Corresponde al número de la cuenta de acuerdo al Plan de Cuentas emitido por el CONAC." sqref="A7 A21 A35 A45 A55 A79"/>
    <dataValidation allowBlank="1" showInputMessage="1" showErrorMessage="1" prompt="Indicar la tasa de aplicación." sqref="H35 H45 H55 H79"/>
    <dataValidation allowBlank="1" showInputMessage="1" showErrorMessage="1" prompt="Indicar el método de depreciación." sqref="G35 G45 G55 G79"/>
    <dataValidation allowBlank="1" showInputMessage="1" showErrorMessage="1" prompt="Importe final del periodo que corresponde la cuenta pública presentada (trimestral: 1er, 2do, 3ro. o 4to.)." sqref="D7 D21 D35 D45 D55 D79"/>
    <dataValidation allowBlank="1" showInputMessage="1" showErrorMessage="1" prompt="Corresponde al nombre o descripción de la cuenta de acuerdo al Plan de Cuentas emitido por el CONAC." sqref="B7 B21 B35 B45 B55 B79"/>
    <dataValidation allowBlank="1" showInputMessage="1" showErrorMessage="1" prompt="Saldo al 31 de diciembre del año anterior a la cuenta pública que se presenta." sqref="C7 C21 C35 C45 C55 C79"/>
    <dataValidation allowBlank="1" showInputMessage="1" showErrorMessage="1" prompt="Diferencia entre el saldo final y el inicial presentados." sqref="E7 E21 E35 E45 E55 E79"/>
    <dataValidation allowBlank="1" showInputMessage="1" showErrorMessage="1" prompt="Criterio para la aplicación de depreciación: anual, mensual, trimestral, etc." sqref="F7 F21 F79 F45 F55 F35"/>
  </dataValidations>
  <pageMargins left="0.70866141732283472" right="0" top="0.74803149606299213" bottom="0.74803149606299213" header="0.31496062992125984" footer="0.31496062992125984"/>
  <pageSetup scale="75" orientation="landscape"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zoomScaleSheetLayoutView="100" workbookViewId="0">
      <selection sqref="A1:E78"/>
    </sheetView>
  </sheetViews>
  <sheetFormatPr baseColWidth="10" defaultRowHeight="11.25"/>
  <cols>
    <col min="1" max="1" width="20.7109375" style="1" customWidth="1"/>
    <col min="2" max="2" width="50.7109375" style="1" customWidth="1"/>
    <col min="3" max="5" width="17.7109375" style="191" customWidth="1"/>
    <col min="6" max="6" width="17.7109375" style="1" customWidth="1"/>
    <col min="7" max="16384" width="11.42578125" style="1"/>
  </cols>
  <sheetData>
    <row r="1" spans="1:6" ht="11.25" customHeight="1">
      <c r="A1" s="365" t="s">
        <v>1691</v>
      </c>
      <c r="B1" s="365"/>
      <c r="C1" s="366"/>
      <c r="D1" s="366"/>
      <c r="E1" s="366"/>
      <c r="F1" s="369"/>
    </row>
    <row r="2" spans="1:6" ht="11.25" customHeight="1">
      <c r="A2" s="365" t="s">
        <v>1692</v>
      </c>
      <c r="B2" s="365"/>
      <c r="C2" s="366"/>
      <c r="D2" s="366"/>
      <c r="E2" s="366"/>
    </row>
    <row r="3" spans="1:6" ht="11.25" customHeight="1">
      <c r="A3" s="365"/>
      <c r="B3" s="365"/>
      <c r="C3" s="366"/>
      <c r="D3" s="366"/>
      <c r="E3" s="366"/>
    </row>
    <row r="4" spans="1:6" ht="11.25" customHeight="1"/>
    <row r="5" spans="1:6" ht="11.25" customHeight="1">
      <c r="A5" s="468" t="s">
        <v>1888</v>
      </c>
      <c r="B5" s="468"/>
      <c r="C5" s="469"/>
      <c r="D5" s="469"/>
      <c r="E5" s="469"/>
      <c r="F5" s="372" t="s">
        <v>1889</v>
      </c>
    </row>
    <row r="6" spans="1:6" s="379" customFormat="1">
      <c r="A6" s="470"/>
      <c r="B6" s="470"/>
      <c r="C6" s="469"/>
      <c r="D6" s="469"/>
      <c r="E6" s="469"/>
    </row>
    <row r="7" spans="1:6" ht="15" customHeight="1">
      <c r="A7" s="375" t="s">
        <v>1695</v>
      </c>
      <c r="B7" s="376" t="s">
        <v>1696</v>
      </c>
      <c r="C7" s="461" t="s">
        <v>1831</v>
      </c>
      <c r="D7" s="461" t="s">
        <v>1832</v>
      </c>
      <c r="E7" s="461" t="s">
        <v>1833</v>
      </c>
      <c r="F7" s="462" t="s">
        <v>1834</v>
      </c>
    </row>
    <row r="8" spans="1:6">
      <c r="A8" s="454" t="s">
        <v>1890</v>
      </c>
      <c r="B8" s="454" t="s">
        <v>1891</v>
      </c>
      <c r="C8" s="471">
        <v>2396142.7599999998</v>
      </c>
      <c r="D8" s="471">
        <v>2875489.76</v>
      </c>
      <c r="E8" s="471">
        <f>+C8-D8</f>
        <v>-479347</v>
      </c>
      <c r="F8" s="472" t="s">
        <v>1425</v>
      </c>
    </row>
    <row r="9" spans="1:6">
      <c r="A9" s="454"/>
      <c r="B9" s="454"/>
      <c r="C9" s="381"/>
      <c r="D9" s="471"/>
      <c r="E9" s="471"/>
      <c r="F9" s="472"/>
    </row>
    <row r="10" spans="1:6">
      <c r="A10" s="454"/>
      <c r="B10" s="454"/>
      <c r="C10" s="381"/>
      <c r="D10" s="471"/>
      <c r="E10" s="471"/>
      <c r="F10" s="472"/>
    </row>
    <row r="11" spans="1:6">
      <c r="A11" s="454"/>
      <c r="B11" s="454"/>
      <c r="C11" s="381"/>
      <c r="D11" s="471"/>
      <c r="E11" s="471"/>
      <c r="F11" s="472"/>
    </row>
    <row r="12" spans="1:6">
      <c r="A12" s="454"/>
      <c r="B12" s="454"/>
      <c r="C12" s="381"/>
      <c r="D12" s="471"/>
      <c r="E12" s="471"/>
      <c r="F12" s="472"/>
    </row>
    <row r="13" spans="1:6">
      <c r="A13" s="435"/>
      <c r="B13" s="435" t="s">
        <v>1892</v>
      </c>
      <c r="C13" s="387">
        <f>SUM(C8:C12)</f>
        <v>2396142.7599999998</v>
      </c>
      <c r="D13" s="387">
        <f>SUM(D8:D12)</f>
        <v>2875489.76</v>
      </c>
      <c r="E13" s="387">
        <f>SUM(E8:E12)</f>
        <v>-479347</v>
      </c>
      <c r="F13" s="435"/>
    </row>
    <row r="14" spans="1:6">
      <c r="A14" s="401"/>
      <c r="B14" s="401"/>
      <c r="C14" s="402"/>
      <c r="D14" s="402"/>
      <c r="E14" s="402"/>
      <c r="F14" s="401"/>
    </row>
    <row r="15" spans="1:6">
      <c r="A15" s="401"/>
      <c r="B15" s="401"/>
      <c r="C15" s="402"/>
      <c r="D15" s="402"/>
      <c r="E15" s="402"/>
      <c r="F15" s="401"/>
    </row>
    <row r="16" spans="1:6" ht="11.25" customHeight="1">
      <c r="A16" s="473" t="s">
        <v>1893</v>
      </c>
      <c r="B16" s="474"/>
      <c r="C16" s="469"/>
      <c r="D16" s="469"/>
      <c r="E16" s="469"/>
      <c r="F16" s="372" t="s">
        <v>1889</v>
      </c>
    </row>
    <row r="17" spans="1:6">
      <c r="A17" s="452"/>
      <c r="B17" s="452"/>
      <c r="C17" s="453"/>
      <c r="D17" s="453"/>
      <c r="E17" s="453"/>
    </row>
    <row r="18" spans="1:6" ht="15" customHeight="1">
      <c r="A18" s="375" t="s">
        <v>1695</v>
      </c>
      <c r="B18" s="376" t="s">
        <v>1696</v>
      </c>
      <c r="C18" s="461" t="s">
        <v>1831</v>
      </c>
      <c r="D18" s="461" t="s">
        <v>1832</v>
      </c>
      <c r="E18" s="461" t="s">
        <v>1833</v>
      </c>
      <c r="F18" s="462" t="s">
        <v>1834</v>
      </c>
    </row>
    <row r="19" spans="1:6" ht="11.25" customHeight="1">
      <c r="A19" s="380" t="s">
        <v>1894</v>
      </c>
      <c r="B19" s="430" t="s">
        <v>1895</v>
      </c>
      <c r="C19" s="381">
        <v>-641088.88</v>
      </c>
      <c r="D19" s="381">
        <v>-885925.64</v>
      </c>
      <c r="E19" s="434">
        <f>+D19-C19</f>
        <v>-244836.76</v>
      </c>
      <c r="F19" s="472" t="s">
        <v>1425</v>
      </c>
    </row>
    <row r="20" spans="1:6" ht="11.25" customHeight="1">
      <c r="A20" s="380"/>
      <c r="B20" s="454"/>
      <c r="C20" s="381"/>
      <c r="D20" s="381"/>
      <c r="E20" s="381"/>
      <c r="F20" s="472"/>
    </row>
    <row r="21" spans="1:6">
      <c r="A21" s="380"/>
      <c r="B21" s="454"/>
      <c r="C21" s="381"/>
      <c r="D21" s="381"/>
      <c r="E21" s="381"/>
      <c r="F21" s="472"/>
    </row>
    <row r="22" spans="1:6">
      <c r="A22" s="435"/>
      <c r="B22" s="435" t="s">
        <v>1896</v>
      </c>
      <c r="C22" s="387">
        <f>SUM(C19:C21)</f>
        <v>-641088.88</v>
      </c>
      <c r="D22" s="387">
        <f>SUM(D19:D21)</f>
        <v>-885925.64</v>
      </c>
      <c r="E22" s="387">
        <f>SUM(E19:E21)</f>
        <v>-244836.76</v>
      </c>
      <c r="F22" s="435"/>
    </row>
    <row r="23" spans="1:6">
      <c r="A23" s="401"/>
      <c r="B23" s="401"/>
      <c r="C23" s="402"/>
      <c r="D23" s="402"/>
      <c r="E23" s="402"/>
      <c r="F23" s="401"/>
    </row>
    <row r="24" spans="1:6">
      <c r="A24" s="401"/>
      <c r="B24" s="401"/>
      <c r="C24" s="402"/>
      <c r="D24" s="402"/>
      <c r="E24" s="402"/>
      <c r="F24" s="401"/>
    </row>
    <row r="25" spans="1:6" ht="11.25" customHeight="1">
      <c r="A25" s="474" t="s">
        <v>1897</v>
      </c>
      <c r="B25" s="401"/>
      <c r="C25" s="475"/>
      <c r="D25" s="475"/>
      <c r="E25" s="457"/>
      <c r="F25" s="423" t="s">
        <v>1898</v>
      </c>
    </row>
    <row r="26" spans="1:6">
      <c r="A26" s="443"/>
      <c r="B26" s="443"/>
      <c r="C26" s="390"/>
    </row>
    <row r="27" spans="1:6" ht="15" customHeight="1">
      <c r="A27" s="375" t="s">
        <v>1695</v>
      </c>
      <c r="B27" s="376" t="s">
        <v>1696</v>
      </c>
      <c r="C27" s="461" t="s">
        <v>1831</v>
      </c>
      <c r="D27" s="461" t="s">
        <v>1832</v>
      </c>
      <c r="E27" s="461" t="s">
        <v>1833</v>
      </c>
      <c r="F27" s="462" t="s">
        <v>1834</v>
      </c>
    </row>
    <row r="28" spans="1:6">
      <c r="A28" s="454"/>
      <c r="B28" s="454"/>
      <c r="C28" s="381"/>
      <c r="D28" s="471"/>
      <c r="E28" s="471"/>
      <c r="F28" s="472"/>
    </row>
    <row r="29" spans="1:6">
      <c r="A29" s="454"/>
      <c r="B29" s="454"/>
      <c r="C29" s="381"/>
      <c r="D29" s="471"/>
      <c r="E29" s="471"/>
      <c r="F29" s="472"/>
    </row>
    <row r="30" spans="1:6">
      <c r="A30" s="454"/>
      <c r="B30" s="454"/>
      <c r="C30" s="381"/>
      <c r="D30" s="471"/>
      <c r="E30" s="471"/>
      <c r="F30" s="472"/>
    </row>
    <row r="31" spans="1:6">
      <c r="A31" s="454"/>
      <c r="B31" s="454"/>
      <c r="C31" s="381"/>
      <c r="D31" s="471"/>
      <c r="E31" s="471"/>
      <c r="F31" s="472"/>
    </row>
    <row r="32" spans="1:6">
      <c r="A32" s="454"/>
      <c r="B32" s="454"/>
      <c r="C32" s="381"/>
      <c r="D32" s="471"/>
      <c r="E32" s="471"/>
      <c r="F32" s="472"/>
    </row>
    <row r="33" spans="1:6">
      <c r="A33" s="454"/>
      <c r="B33" s="454"/>
      <c r="C33" s="381"/>
      <c r="D33" s="471"/>
      <c r="E33" s="471"/>
      <c r="F33" s="472"/>
    </row>
    <row r="34" spans="1:6">
      <c r="A34" s="476"/>
      <c r="B34" s="476" t="s">
        <v>1899</v>
      </c>
      <c r="C34" s="477">
        <f>SUM(C28:C33)</f>
        <v>0</v>
      </c>
      <c r="D34" s="477">
        <f>SUM(D28:D33)</f>
        <v>0</v>
      </c>
      <c r="E34" s="477">
        <f>SUM(E28:E33)</f>
        <v>0</v>
      </c>
      <c r="F34" s="477"/>
    </row>
    <row r="35" spans="1:6">
      <c r="A35" s="478"/>
      <c r="B35" s="2"/>
      <c r="C35" s="479"/>
      <c r="D35" s="479"/>
      <c r="E35" s="479"/>
      <c r="F35" s="2"/>
    </row>
  </sheetData>
  <dataValidations count="6">
    <dataValidation allowBlank="1" showInputMessage="1" showErrorMessage="1" prompt="Corresponde al número de la cuenta de acuerdo al Plan de Cuentas emitido por el CONAC." sqref="A7 A18 A27"/>
    <dataValidation allowBlank="1" showInputMessage="1" showErrorMessage="1" prompt="Importe final del periodo que corresponde la cuenta pública presentada (trimestral: 1er, 2do, 3ro. o 4to.)." sqref="D27 D18 D7"/>
    <dataValidation allowBlank="1" showInputMessage="1" showErrorMessage="1" prompt="Indicar el medio como se está amortizando el intangible, por tiempo, por uso." sqref="F7 F27 F18"/>
    <dataValidation allowBlank="1" showInputMessage="1" showErrorMessage="1" prompt="Diferencia entre el saldo final y el inicial presentados." sqref="E7 E27 E18"/>
    <dataValidation allowBlank="1" showInputMessage="1" showErrorMessage="1" prompt="Saldo al 31 de diciembre del año anterior a la cuenta pública que se presenta." sqref="C7 C27 C18"/>
    <dataValidation allowBlank="1" showInputMessage="1" showErrorMessage="1" prompt="Corresponde al nombre o descripción de la cuenta de acuerdo al Plan de Cuentas emitido por el CONAC." sqref="B7 B27 B18"/>
  </dataValidations>
  <pageMargins left="0.70866141732283472" right="0.70866141732283472" top="0.74803149606299213" bottom="0.74803149606299213" header="0.31496062992125984" footer="0.31496062992125984"/>
  <pageSetup scale="80" orientation="landscape"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zoomScaleNormal="100" zoomScaleSheetLayoutView="100" workbookViewId="0">
      <selection sqref="A1:H78"/>
    </sheetView>
  </sheetViews>
  <sheetFormatPr baseColWidth="10" defaultRowHeight="11.25"/>
  <cols>
    <col min="1" max="1" width="20.7109375" style="148" customWidth="1"/>
    <col min="2" max="7" width="11.42578125" style="148"/>
    <col min="8" max="8" width="17.7109375" style="148" customWidth="1"/>
    <col min="9" max="16384" width="11.42578125" style="148"/>
  </cols>
  <sheetData>
    <row r="1" spans="1:17">
      <c r="A1" s="365" t="s">
        <v>1691</v>
      </c>
      <c r="B1" s="365"/>
      <c r="C1" s="365"/>
      <c r="D1" s="365"/>
      <c r="E1" s="365"/>
      <c r="F1" s="365"/>
      <c r="G1" s="365"/>
      <c r="H1" s="369"/>
    </row>
    <row r="2" spans="1:17">
      <c r="A2" s="365" t="s">
        <v>1692</v>
      </c>
      <c r="B2" s="365"/>
      <c r="C2" s="365"/>
      <c r="D2" s="365"/>
      <c r="E2" s="365"/>
      <c r="F2" s="365"/>
      <c r="G2" s="365"/>
      <c r="H2" s="1"/>
    </row>
    <row r="3" spans="1:17">
      <c r="A3" s="365"/>
      <c r="B3" s="365"/>
      <c r="C3" s="365"/>
      <c r="D3" s="365"/>
      <c r="E3" s="365"/>
      <c r="F3" s="365"/>
      <c r="G3" s="365"/>
      <c r="H3" s="1"/>
    </row>
    <row r="4" spans="1:17" ht="11.25" customHeight="1">
      <c r="A4" s="1"/>
      <c r="B4" s="1"/>
      <c r="C4" s="1"/>
      <c r="D4" s="1"/>
      <c r="E4" s="1"/>
      <c r="F4" s="1"/>
      <c r="G4" s="365"/>
      <c r="H4" s="1"/>
    </row>
    <row r="5" spans="1:17" ht="11.25" customHeight="1">
      <c r="A5" s="480" t="s">
        <v>1900</v>
      </c>
      <c r="B5" s="481"/>
      <c r="C5" s="1"/>
      <c r="D5" s="1"/>
      <c r="E5" s="470"/>
      <c r="F5" s="470"/>
      <c r="G5" s="470"/>
      <c r="H5" s="372" t="s">
        <v>1901</v>
      </c>
    </row>
    <row r="6" spans="1:17">
      <c r="J6" s="805"/>
      <c r="K6" s="805"/>
      <c r="L6" s="805"/>
      <c r="M6" s="805"/>
      <c r="N6" s="805"/>
      <c r="O6" s="805"/>
      <c r="P6" s="805"/>
      <c r="Q6" s="805"/>
    </row>
    <row r="7" spans="1:17">
      <c r="A7" s="365" t="s">
        <v>1902</v>
      </c>
    </row>
    <row r="8" spans="1:17" ht="52.5" customHeight="1">
      <c r="A8" s="806" t="s">
        <v>1903</v>
      </c>
      <c r="B8" s="806"/>
      <c r="C8" s="806"/>
      <c r="D8" s="806"/>
      <c r="E8" s="806"/>
      <c r="F8" s="806"/>
      <c r="G8" s="806"/>
      <c r="H8" s="806"/>
    </row>
    <row r="9" spans="1:17">
      <c r="B9" s="148" t="s">
        <v>1815</v>
      </c>
    </row>
  </sheetData>
  <mergeCells count="2">
    <mergeCell ref="J6:Q6"/>
    <mergeCell ref="A8:H8"/>
  </mergeCells>
  <pageMargins left="0.7" right="0.7" top="0.75" bottom="0.75" header="0.3" footer="0.3"/>
  <pageSetup scale="98" orientation="portrait" r:id="rId1"/>
  <colBreaks count="1" manualBreakCount="1">
    <brk id="8" max="1048575" man="1"/>
  </col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zoomScaleNormal="100" zoomScaleSheetLayoutView="100" workbookViewId="0">
      <selection sqref="A1:E78"/>
    </sheetView>
  </sheetViews>
  <sheetFormatPr baseColWidth="10" defaultRowHeight="11.25"/>
  <cols>
    <col min="1" max="1" width="20.7109375" style="1" customWidth="1"/>
    <col min="2" max="2" width="50.7109375" style="1" customWidth="1"/>
    <col min="3" max="3" width="17.7109375" style="191" customWidth="1"/>
    <col min="4" max="4" width="17.7109375" style="1" customWidth="1"/>
    <col min="5" max="16384" width="11.42578125" style="1"/>
  </cols>
  <sheetData>
    <row r="1" spans="1:4">
      <c r="A1" s="482" t="s">
        <v>1691</v>
      </c>
      <c r="B1" s="482"/>
      <c r="C1" s="368"/>
      <c r="D1" s="369"/>
    </row>
    <row r="2" spans="1:4">
      <c r="A2" s="482" t="s">
        <v>1692</v>
      </c>
      <c r="B2" s="482"/>
      <c r="C2" s="368"/>
    </row>
    <row r="3" spans="1:4">
      <c r="A3" s="437"/>
      <c r="B3" s="437"/>
      <c r="C3" s="483"/>
      <c r="D3" s="437"/>
    </row>
    <row r="4" spans="1:4">
      <c r="A4" s="437"/>
      <c r="B4" s="437"/>
      <c r="C4" s="483"/>
      <c r="D4" s="437"/>
    </row>
    <row r="5" spans="1:4" s="414" customFormat="1" ht="11.25" customHeight="1">
      <c r="A5" s="468" t="s">
        <v>1904</v>
      </c>
      <c r="B5" s="484"/>
      <c r="C5" s="485"/>
      <c r="D5" s="486" t="s">
        <v>1905</v>
      </c>
    </row>
    <row r="6" spans="1:4">
      <c r="A6" s="487"/>
      <c r="B6" s="487"/>
      <c r="C6" s="488"/>
      <c r="D6" s="487"/>
    </row>
    <row r="7" spans="1:4" ht="15" customHeight="1">
      <c r="A7" s="375" t="s">
        <v>1695</v>
      </c>
      <c r="B7" s="376" t="s">
        <v>1696</v>
      </c>
      <c r="C7" s="377" t="s">
        <v>1697</v>
      </c>
      <c r="D7" s="489" t="s">
        <v>1777</v>
      </c>
    </row>
    <row r="8" spans="1:4" ht="33.75">
      <c r="A8" s="455" t="s">
        <v>1906</v>
      </c>
      <c r="B8" s="455" t="s">
        <v>1907</v>
      </c>
      <c r="C8" s="402">
        <v>350000</v>
      </c>
      <c r="D8" s="490" t="s">
        <v>1908</v>
      </c>
    </row>
    <row r="9" spans="1:4">
      <c r="A9" s="455" t="s">
        <v>1909</v>
      </c>
      <c r="B9" s="455" t="s">
        <v>1910</v>
      </c>
      <c r="C9" s="491">
        <f>7797.73+5445.95</f>
        <v>13243.68</v>
      </c>
      <c r="D9" s="492" t="s">
        <v>1911</v>
      </c>
    </row>
    <row r="10" spans="1:4">
      <c r="A10" s="455"/>
      <c r="B10" s="455"/>
      <c r="C10" s="491"/>
      <c r="D10" s="493"/>
    </row>
    <row r="11" spans="1:4">
      <c r="A11" s="420"/>
      <c r="B11" s="420" t="s">
        <v>1912</v>
      </c>
      <c r="C11" s="404">
        <f>SUM(C8:C10)</f>
        <v>363243.68</v>
      </c>
      <c r="D11" s="494"/>
    </row>
    <row r="14" spans="1:4" ht="11.25" customHeight="1">
      <c r="A14" s="468" t="s">
        <v>1913</v>
      </c>
      <c r="B14" s="484"/>
      <c r="C14" s="485"/>
      <c r="D14" s="486" t="s">
        <v>1905</v>
      </c>
    </row>
    <row r="15" spans="1:4">
      <c r="A15" s="487"/>
      <c r="B15" s="487"/>
      <c r="C15" s="488"/>
      <c r="D15" s="487"/>
    </row>
    <row r="16" spans="1:4" ht="15" customHeight="1">
      <c r="A16" s="375" t="s">
        <v>1695</v>
      </c>
      <c r="B16" s="376" t="s">
        <v>1696</v>
      </c>
      <c r="C16" s="377" t="s">
        <v>1697</v>
      </c>
      <c r="D16" s="489" t="s">
        <v>1777</v>
      </c>
    </row>
    <row r="17" spans="1:4">
      <c r="A17" s="455"/>
      <c r="B17" s="455"/>
      <c r="C17" s="402"/>
      <c r="D17" s="492"/>
    </row>
    <row r="18" spans="1:4">
      <c r="A18" s="455"/>
      <c r="B18" s="455"/>
      <c r="C18" s="491"/>
      <c r="D18" s="492"/>
    </row>
    <row r="19" spans="1:4">
      <c r="A19" s="455"/>
      <c r="B19" s="455"/>
      <c r="C19" s="491"/>
      <c r="D19" s="493"/>
    </row>
    <row r="20" spans="1:4">
      <c r="A20" s="420"/>
      <c r="B20" s="420" t="s">
        <v>1914</v>
      </c>
      <c r="C20" s="404">
        <f>SUM(C17:C19)</f>
        <v>0</v>
      </c>
      <c r="D20" s="494"/>
    </row>
  </sheetData>
  <dataValidations count="4">
    <dataValidation allowBlank="1" showInputMessage="1" showErrorMessage="1" prompt="Corresponde al número de la cuenta de acuerdo al Plan de Cuentas emitido por el CONAC." sqref="A7 A16"/>
    <dataValidation allowBlank="1" showInputMessage="1" showErrorMessage="1" prompt="Saldo final del periodo que corresponde la cuenta pública presentada (trimestral: 1er, 2do, 3ro. o 4to.)." sqref="C7 C16"/>
    <dataValidation allowBlank="1" showInputMessage="1" showErrorMessage="1" prompt="Corresponde al nombre o descripción de la cuenta de acuerdo al Plan de Cuentas emitido por el CONAC." sqref="B7 B16"/>
    <dataValidation allowBlank="1" showInputMessage="1" showErrorMessage="1" prompt="Características cualitativas significativas que les impacten financieramente." sqref="D7 D16"/>
  </dataValidations>
  <pageMargins left="0.70866141732283472" right="0.70866141732283472" top="0.74803149606299213" bottom="0.74803149606299213" header="0.31496062992125984" footer="0.31496062992125984"/>
  <pageSetup scale="84" orientation="portrait"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34" zoomScaleNormal="100" zoomScaleSheetLayoutView="100" workbookViewId="0">
      <selection sqref="A1:E78"/>
    </sheetView>
  </sheetViews>
  <sheetFormatPr baseColWidth="10" defaultColWidth="13.7109375" defaultRowHeight="11.25"/>
  <cols>
    <col min="1" max="1" width="20.7109375" style="1" customWidth="1"/>
    <col min="2" max="2" width="50.7109375" style="1" customWidth="1"/>
    <col min="3" max="7" width="17.7109375" style="191" customWidth="1"/>
    <col min="8" max="8" width="17.7109375" style="1" customWidth="1"/>
    <col min="9" max="16384" width="13.7109375" style="1"/>
  </cols>
  <sheetData>
    <row r="1" spans="1:8" ht="11.25" customHeight="1">
      <c r="A1" s="365" t="s">
        <v>1691</v>
      </c>
      <c r="B1" s="365"/>
      <c r="C1" s="366"/>
      <c r="D1" s="366"/>
      <c r="E1" s="366"/>
      <c r="F1" s="366"/>
      <c r="G1" s="366"/>
      <c r="H1" s="369"/>
    </row>
    <row r="2" spans="1:8">
      <c r="A2" s="365" t="s">
        <v>1692</v>
      </c>
      <c r="B2" s="365"/>
      <c r="C2" s="366"/>
      <c r="D2" s="366"/>
      <c r="E2" s="366"/>
      <c r="F2" s="366"/>
      <c r="G2" s="366"/>
      <c r="H2" s="191"/>
    </row>
    <row r="3" spans="1:8">
      <c r="H3" s="191"/>
    </row>
    <row r="4" spans="1:8">
      <c r="H4" s="191"/>
    </row>
    <row r="5" spans="1:8" ht="11.25" customHeight="1">
      <c r="A5" s="370" t="s">
        <v>1915</v>
      </c>
      <c r="B5" s="372"/>
      <c r="C5" s="495"/>
      <c r="D5" s="495"/>
      <c r="E5" s="495"/>
      <c r="F5" s="495"/>
      <c r="G5" s="495"/>
      <c r="H5" s="496" t="s">
        <v>1916</v>
      </c>
    </row>
    <row r="6" spans="1:8">
      <c r="A6" s="452"/>
    </row>
    <row r="7" spans="1:8" ht="15" customHeight="1">
      <c r="A7" s="375" t="s">
        <v>1695</v>
      </c>
      <c r="B7" s="376" t="s">
        <v>1696</v>
      </c>
      <c r="C7" s="425" t="s">
        <v>1697</v>
      </c>
      <c r="D7" s="425" t="s">
        <v>1773</v>
      </c>
      <c r="E7" s="425" t="s">
        <v>1774</v>
      </c>
      <c r="F7" s="425" t="s">
        <v>1775</v>
      </c>
      <c r="G7" s="426" t="s">
        <v>1776</v>
      </c>
      <c r="H7" s="376" t="s">
        <v>1777</v>
      </c>
    </row>
    <row r="8" spans="1:8" ht="33.75">
      <c r="A8" s="497" t="s">
        <v>1917</v>
      </c>
      <c r="B8" s="497" t="s">
        <v>1918</v>
      </c>
      <c r="C8" s="498"/>
      <c r="D8" s="381"/>
      <c r="E8" s="381"/>
      <c r="F8" s="381"/>
      <c r="G8" s="381"/>
      <c r="H8" s="499" t="s">
        <v>1919</v>
      </c>
    </row>
    <row r="9" spans="1:8" ht="33.75">
      <c r="A9" s="497" t="s">
        <v>1920</v>
      </c>
      <c r="B9" s="497" t="s">
        <v>1921</v>
      </c>
      <c r="C9" s="498">
        <v>624.59</v>
      </c>
      <c r="D9" s="381"/>
      <c r="E9" s="381"/>
      <c r="F9" s="381"/>
      <c r="G9" s="381"/>
      <c r="H9" s="499" t="s">
        <v>1919</v>
      </c>
    </row>
    <row r="10" spans="1:8" ht="33.75">
      <c r="A10" s="497" t="s">
        <v>1922</v>
      </c>
      <c r="B10" s="497" t="s">
        <v>1923</v>
      </c>
      <c r="C10" s="498">
        <v>5942.91</v>
      </c>
      <c r="D10" s="381"/>
      <c r="E10" s="381"/>
      <c r="F10" s="381"/>
      <c r="G10" s="381"/>
      <c r="H10" s="499" t="s">
        <v>1919</v>
      </c>
    </row>
    <row r="11" spans="1:8" ht="33.75">
      <c r="A11" s="497" t="s">
        <v>1924</v>
      </c>
      <c r="B11" s="497" t="s">
        <v>1925</v>
      </c>
      <c r="C11" s="498">
        <v>15719.16</v>
      </c>
      <c r="D11" s="381"/>
      <c r="E11" s="381"/>
      <c r="F11" s="381"/>
      <c r="G11" s="381"/>
      <c r="H11" s="499" t="s">
        <v>1919</v>
      </c>
    </row>
    <row r="12" spans="1:8" ht="33.75">
      <c r="A12" s="497" t="s">
        <v>1926</v>
      </c>
      <c r="B12" s="497" t="s">
        <v>1927</v>
      </c>
      <c r="C12" s="498">
        <v>818317.94</v>
      </c>
      <c r="D12" s="381"/>
      <c r="E12" s="381"/>
      <c r="F12" s="381"/>
      <c r="G12" s="381"/>
      <c r="H12" s="499" t="s">
        <v>1919</v>
      </c>
    </row>
    <row r="13" spans="1:8" ht="33.75">
      <c r="A13" s="497" t="s">
        <v>1928</v>
      </c>
      <c r="B13" s="497" t="s">
        <v>1929</v>
      </c>
      <c r="C13" s="498">
        <v>9240</v>
      </c>
      <c r="D13" s="381"/>
      <c r="E13" s="381"/>
      <c r="F13" s="381"/>
      <c r="G13" s="381"/>
      <c r="H13" s="499" t="s">
        <v>1919</v>
      </c>
    </row>
    <row r="14" spans="1:8" ht="33.75">
      <c r="A14" s="497" t="s">
        <v>1930</v>
      </c>
      <c r="B14" s="497" t="s">
        <v>1931</v>
      </c>
      <c r="C14" s="498">
        <v>34529.269999999997</v>
      </c>
      <c r="D14" s="381"/>
      <c r="E14" s="381"/>
      <c r="F14" s="381"/>
      <c r="G14" s="381"/>
      <c r="H14" s="499" t="s">
        <v>1919</v>
      </c>
    </row>
    <row r="15" spans="1:8" ht="33.75">
      <c r="A15" s="497" t="s">
        <v>1932</v>
      </c>
      <c r="B15" s="497" t="s">
        <v>1933</v>
      </c>
      <c r="C15" s="498">
        <v>17690</v>
      </c>
      <c r="D15" s="381"/>
      <c r="E15" s="381"/>
      <c r="F15" s="381"/>
      <c r="G15" s="381"/>
      <c r="H15" s="499" t="s">
        <v>1919</v>
      </c>
    </row>
    <row r="16" spans="1:8" ht="33.75">
      <c r="A16" s="497" t="s">
        <v>1934</v>
      </c>
      <c r="B16" s="497" t="s">
        <v>1935</v>
      </c>
      <c r="C16" s="498">
        <v>23084</v>
      </c>
      <c r="D16" s="381"/>
      <c r="E16" s="381"/>
      <c r="F16" s="381"/>
      <c r="G16" s="381"/>
      <c r="H16" s="499" t="s">
        <v>1919</v>
      </c>
    </row>
    <row r="17" spans="1:8" ht="33.75">
      <c r="A17" s="497" t="s">
        <v>1936</v>
      </c>
      <c r="B17" s="497" t="s">
        <v>988</v>
      </c>
      <c r="C17" s="498">
        <v>19076.400000000001</v>
      </c>
      <c r="D17" s="381"/>
      <c r="E17" s="381"/>
      <c r="F17" s="381"/>
      <c r="G17" s="381"/>
      <c r="H17" s="499" t="s">
        <v>1919</v>
      </c>
    </row>
    <row r="18" spans="1:8" ht="33.75">
      <c r="A18" s="497" t="s">
        <v>1937</v>
      </c>
      <c r="B18" s="497" t="s">
        <v>1938</v>
      </c>
      <c r="C18" s="498">
        <v>23000</v>
      </c>
      <c r="D18" s="381"/>
      <c r="E18" s="381"/>
      <c r="F18" s="381"/>
      <c r="G18" s="381"/>
      <c r="H18" s="499" t="s">
        <v>1919</v>
      </c>
    </row>
    <row r="19" spans="1:8" ht="33.75">
      <c r="A19" s="497" t="s">
        <v>1939</v>
      </c>
      <c r="B19" s="497" t="s">
        <v>1940</v>
      </c>
      <c r="C19" s="498">
        <v>17678.400000000001</v>
      </c>
      <c r="D19" s="381"/>
      <c r="E19" s="381"/>
      <c r="F19" s="381"/>
      <c r="G19" s="381"/>
      <c r="H19" s="499" t="s">
        <v>1919</v>
      </c>
    </row>
    <row r="20" spans="1:8" ht="33.75">
      <c r="A20" s="497" t="s">
        <v>1941</v>
      </c>
      <c r="B20" s="497" t="s">
        <v>1942</v>
      </c>
      <c r="C20" s="498">
        <v>20000</v>
      </c>
      <c r="D20" s="381"/>
      <c r="E20" s="381"/>
      <c r="F20" s="381"/>
      <c r="G20" s="381"/>
      <c r="H20" s="499" t="s">
        <v>1919</v>
      </c>
    </row>
    <row r="21" spans="1:8" ht="33.75">
      <c r="A21" s="497" t="s">
        <v>1943</v>
      </c>
      <c r="B21" s="497" t="s">
        <v>1944</v>
      </c>
      <c r="C21" s="498">
        <v>15108</v>
      </c>
      <c r="D21" s="381"/>
      <c r="E21" s="381"/>
      <c r="F21" s="381"/>
      <c r="G21" s="381"/>
      <c r="H21" s="499" t="s">
        <v>1919</v>
      </c>
    </row>
    <row r="22" spans="1:8" ht="33.75">
      <c r="A22" s="497" t="s">
        <v>1945</v>
      </c>
      <c r="B22" s="497" t="s">
        <v>1946</v>
      </c>
      <c r="C22" s="498">
        <v>2565.0300000000002</v>
      </c>
      <c r="D22" s="381"/>
      <c r="E22" s="381"/>
      <c r="F22" s="381"/>
      <c r="G22" s="381"/>
      <c r="H22" s="499" t="s">
        <v>1919</v>
      </c>
    </row>
    <row r="23" spans="1:8" ht="33.75">
      <c r="A23" s="497" t="s">
        <v>1947</v>
      </c>
      <c r="B23" s="497" t="s">
        <v>1053</v>
      </c>
      <c r="C23" s="498">
        <v>37586.559999999998</v>
      </c>
      <c r="D23" s="381"/>
      <c r="E23" s="381"/>
      <c r="F23" s="381"/>
      <c r="G23" s="381"/>
      <c r="H23" s="499" t="s">
        <v>1919</v>
      </c>
    </row>
    <row r="24" spans="1:8" ht="33.75">
      <c r="A24" s="497" t="s">
        <v>1948</v>
      </c>
      <c r="B24" s="497" t="s">
        <v>1949</v>
      </c>
      <c r="C24" s="498">
        <v>53744.44</v>
      </c>
      <c r="D24" s="381"/>
      <c r="E24" s="381"/>
      <c r="F24" s="381"/>
      <c r="G24" s="381"/>
      <c r="H24" s="499" t="s">
        <v>1919</v>
      </c>
    </row>
    <row r="25" spans="1:8" ht="33.75">
      <c r="A25" s="497" t="s">
        <v>1950</v>
      </c>
      <c r="B25" s="497" t="s">
        <v>938</v>
      </c>
      <c r="C25" s="498">
        <v>2320</v>
      </c>
      <c r="D25" s="381"/>
      <c r="E25" s="381"/>
      <c r="F25" s="381"/>
      <c r="G25" s="381"/>
      <c r="H25" s="499" t="s">
        <v>1919</v>
      </c>
    </row>
    <row r="26" spans="1:8" ht="33.75">
      <c r="A26" s="497" t="s">
        <v>1951</v>
      </c>
      <c r="B26" s="497" t="s">
        <v>1952</v>
      </c>
      <c r="C26" s="498">
        <v>29878.07</v>
      </c>
      <c r="D26" s="381"/>
      <c r="E26" s="381"/>
      <c r="F26" s="381"/>
      <c r="G26" s="381"/>
      <c r="H26" s="499" t="s">
        <v>1919</v>
      </c>
    </row>
    <row r="27" spans="1:8" ht="33.75">
      <c r="A27" s="497" t="s">
        <v>1953</v>
      </c>
      <c r="B27" s="497" t="s">
        <v>1954</v>
      </c>
      <c r="C27" s="498">
        <v>14381.78</v>
      </c>
      <c r="D27" s="381"/>
      <c r="E27" s="381"/>
      <c r="F27" s="381"/>
      <c r="G27" s="381"/>
      <c r="H27" s="499" t="s">
        <v>1919</v>
      </c>
    </row>
    <row r="28" spans="1:8" ht="33.75">
      <c r="A28" s="497" t="s">
        <v>1955</v>
      </c>
      <c r="B28" s="497" t="s">
        <v>1956</v>
      </c>
      <c r="C28" s="498">
        <v>29386.28</v>
      </c>
      <c r="D28" s="381"/>
      <c r="E28" s="381"/>
      <c r="F28" s="381"/>
      <c r="G28" s="381"/>
      <c r="H28" s="499" t="s">
        <v>1919</v>
      </c>
    </row>
    <row r="29" spans="1:8" ht="33.75">
      <c r="A29" s="497" t="s">
        <v>1957</v>
      </c>
      <c r="B29" s="497" t="s">
        <v>1958</v>
      </c>
      <c r="C29" s="498">
        <v>481.98</v>
      </c>
      <c r="D29" s="381"/>
      <c r="E29" s="381"/>
      <c r="F29" s="381"/>
      <c r="G29" s="381"/>
      <c r="H29" s="499" t="s">
        <v>1919</v>
      </c>
    </row>
    <row r="30" spans="1:8" ht="33.75">
      <c r="A30" s="497" t="s">
        <v>1959</v>
      </c>
      <c r="B30" s="497" t="s">
        <v>1960</v>
      </c>
      <c r="C30" s="498">
        <v>6832.93</v>
      </c>
      <c r="D30" s="381"/>
      <c r="E30" s="381"/>
      <c r="F30" s="381"/>
      <c r="G30" s="381"/>
      <c r="H30" s="499" t="s">
        <v>1919</v>
      </c>
    </row>
    <row r="31" spans="1:8" ht="33.75">
      <c r="A31" s="497" t="s">
        <v>1961</v>
      </c>
      <c r="B31" s="497" t="s">
        <v>1962</v>
      </c>
      <c r="C31" s="498">
        <v>27687.483199999999</v>
      </c>
      <c r="D31" s="381"/>
      <c r="E31" s="381"/>
      <c r="F31" s="381"/>
      <c r="G31" s="381"/>
      <c r="H31" s="499" t="s">
        <v>1919</v>
      </c>
    </row>
    <row r="32" spans="1:8" ht="33.75">
      <c r="A32" s="497" t="s">
        <v>1963</v>
      </c>
      <c r="B32" s="497" t="s">
        <v>1964</v>
      </c>
      <c r="C32" s="498">
        <v>55216.440799999997</v>
      </c>
      <c r="D32" s="381"/>
      <c r="E32" s="381"/>
      <c r="F32" s="381"/>
      <c r="G32" s="381"/>
      <c r="H32" s="499" t="s">
        <v>1919</v>
      </c>
    </row>
    <row r="33" spans="1:8" ht="33.75">
      <c r="A33" s="497" t="s">
        <v>1965</v>
      </c>
      <c r="B33" s="497" t="s">
        <v>1966</v>
      </c>
      <c r="C33" s="498">
        <v>938286.82</v>
      </c>
      <c r="D33" s="381"/>
      <c r="E33" s="381"/>
      <c r="F33" s="381"/>
      <c r="G33" s="381"/>
      <c r="H33" s="499" t="s">
        <v>1919</v>
      </c>
    </row>
    <row r="34" spans="1:8" ht="33.75">
      <c r="A34" s="497" t="s">
        <v>1967</v>
      </c>
      <c r="B34" s="497" t="s">
        <v>1968</v>
      </c>
      <c r="C34" s="500">
        <v>28790.3184</v>
      </c>
      <c r="D34" s="381"/>
      <c r="E34" s="381"/>
      <c r="F34" s="381"/>
      <c r="G34" s="381"/>
      <c r="H34" s="499" t="s">
        <v>1919</v>
      </c>
    </row>
    <row r="35" spans="1:8" ht="33.75">
      <c r="A35" s="497" t="s">
        <v>1969</v>
      </c>
      <c r="B35" s="497" t="s">
        <v>1970</v>
      </c>
      <c r="C35" s="501"/>
      <c r="D35" s="381"/>
      <c r="E35" s="381"/>
      <c r="F35" s="381"/>
      <c r="G35" s="381"/>
      <c r="H35" s="499" t="s">
        <v>1919</v>
      </c>
    </row>
    <row r="36" spans="1:8" ht="33.75">
      <c r="A36" s="497" t="s">
        <v>1971</v>
      </c>
      <c r="B36" s="497" t="s">
        <v>1972</v>
      </c>
      <c r="C36" s="498">
        <v>1746.7</v>
      </c>
      <c r="D36" s="381"/>
      <c r="E36" s="381"/>
      <c r="F36" s="381"/>
      <c r="G36" s="381"/>
      <c r="H36" s="499" t="s">
        <v>1919</v>
      </c>
    </row>
    <row r="37" spans="1:8" ht="33.75">
      <c r="A37" s="497" t="s">
        <v>1973</v>
      </c>
      <c r="B37" s="497" t="s">
        <v>1974</v>
      </c>
      <c r="C37" s="498">
        <f>9616.32+1</f>
        <v>9617.32</v>
      </c>
      <c r="D37" s="381"/>
      <c r="E37" s="381"/>
      <c r="F37" s="381"/>
      <c r="G37" s="381"/>
      <c r="H37" s="499" t="s">
        <v>1919</v>
      </c>
    </row>
    <row r="38" spans="1:8">
      <c r="A38" s="497" t="s">
        <v>1975</v>
      </c>
      <c r="B38" s="497" t="s">
        <v>1976</v>
      </c>
      <c r="C38" s="498">
        <f>338915.456+0.01+1</f>
        <v>338916.46600000001</v>
      </c>
      <c r="D38" s="381"/>
      <c r="E38" s="381"/>
      <c r="F38" s="381"/>
      <c r="G38" s="381"/>
      <c r="H38" s="499"/>
    </row>
    <row r="39" spans="1:8" ht="33.75">
      <c r="A39" s="497" t="s">
        <v>1977</v>
      </c>
      <c r="B39" s="497" t="s">
        <v>1978</v>
      </c>
      <c r="C39" s="498">
        <v>24628.498</v>
      </c>
      <c r="D39" s="381"/>
      <c r="E39" s="381"/>
      <c r="F39" s="381"/>
      <c r="G39" s="381"/>
      <c r="H39" s="499" t="s">
        <v>1919</v>
      </c>
    </row>
    <row r="40" spans="1:8" ht="33.75">
      <c r="A40" s="497" t="s">
        <v>1979</v>
      </c>
      <c r="B40" s="497" t="s">
        <v>1980</v>
      </c>
      <c r="C40" s="500">
        <v>8921</v>
      </c>
      <c r="D40" s="381"/>
      <c r="E40" s="381"/>
      <c r="F40" s="381"/>
      <c r="G40" s="381"/>
      <c r="H40" s="499" t="s">
        <v>1919</v>
      </c>
    </row>
    <row r="41" spans="1:8" ht="33.75">
      <c r="A41" s="497"/>
      <c r="B41" s="497"/>
      <c r="C41" s="498"/>
      <c r="D41" s="381"/>
      <c r="E41" s="381"/>
      <c r="F41" s="381"/>
      <c r="G41" s="381"/>
      <c r="H41" s="499" t="s">
        <v>1919</v>
      </c>
    </row>
    <row r="42" spans="1:8">
      <c r="A42" s="502"/>
      <c r="B42" s="502" t="s">
        <v>1981</v>
      </c>
      <c r="C42" s="503">
        <f>SUM(C8:C41)</f>
        <v>2630998.7864000001</v>
      </c>
      <c r="D42" s="503">
        <f>SUM(D8:D41)</f>
        <v>0</v>
      </c>
      <c r="E42" s="503">
        <f>SUM(E8:E41)</f>
        <v>0</v>
      </c>
      <c r="F42" s="503">
        <f>SUM(F8:F41)</f>
        <v>0</v>
      </c>
      <c r="G42" s="503">
        <f>SUM(G8:G41)</f>
        <v>0</v>
      </c>
      <c r="H42" s="503"/>
    </row>
    <row r="45" spans="1:8">
      <c r="A45" s="370" t="s">
        <v>1982</v>
      </c>
      <c r="B45" s="372"/>
      <c r="C45" s="495"/>
      <c r="D45" s="495"/>
      <c r="E45" s="495"/>
      <c r="F45" s="495"/>
      <c r="G45" s="495"/>
      <c r="H45" s="496" t="s">
        <v>1916</v>
      </c>
    </row>
    <row r="46" spans="1:8">
      <c r="A46" s="452"/>
    </row>
    <row r="47" spans="1:8" ht="15" customHeight="1">
      <c r="A47" s="375" t="s">
        <v>1695</v>
      </c>
      <c r="B47" s="376" t="s">
        <v>1696</v>
      </c>
      <c r="C47" s="425" t="s">
        <v>1697</v>
      </c>
      <c r="D47" s="425" t="s">
        <v>1773</v>
      </c>
      <c r="E47" s="425" t="s">
        <v>1774</v>
      </c>
      <c r="F47" s="425" t="s">
        <v>1775</v>
      </c>
      <c r="G47" s="426" t="s">
        <v>1776</v>
      </c>
      <c r="H47" s="376" t="s">
        <v>1777</v>
      </c>
    </row>
    <row r="48" spans="1:8">
      <c r="A48" s="380"/>
      <c r="B48" s="380"/>
      <c r="C48" s="381"/>
      <c r="D48" s="381"/>
      <c r="E48" s="381"/>
      <c r="F48" s="381"/>
      <c r="G48" s="381"/>
      <c r="H48" s="499"/>
    </row>
    <row r="49" spans="1:8">
      <c r="A49" s="380"/>
      <c r="B49" s="380"/>
      <c r="C49" s="381"/>
      <c r="D49" s="381"/>
      <c r="E49" s="381"/>
      <c r="F49" s="381"/>
      <c r="G49" s="381"/>
      <c r="H49" s="499"/>
    </row>
    <row r="50" spans="1:8">
      <c r="A50" s="380"/>
      <c r="B50" s="380"/>
      <c r="C50" s="381"/>
      <c r="D50" s="381"/>
      <c r="E50" s="381"/>
      <c r="F50" s="381"/>
      <c r="G50" s="381"/>
      <c r="H50" s="499"/>
    </row>
    <row r="51" spans="1:8">
      <c r="A51" s="380"/>
      <c r="B51" s="380"/>
      <c r="C51" s="381"/>
      <c r="D51" s="381"/>
      <c r="E51" s="381"/>
      <c r="F51" s="381"/>
      <c r="G51" s="381"/>
      <c r="H51" s="499"/>
    </row>
    <row r="52" spans="1:8">
      <c r="A52" s="380"/>
      <c r="B52" s="380"/>
      <c r="C52" s="381"/>
      <c r="D52" s="381"/>
      <c r="E52" s="381"/>
      <c r="F52" s="381"/>
      <c r="G52" s="381"/>
      <c r="H52" s="499"/>
    </row>
    <row r="53" spans="1:8">
      <c r="A53" s="380"/>
      <c r="B53" s="380"/>
      <c r="C53" s="381"/>
      <c r="D53" s="381"/>
      <c r="E53" s="381"/>
      <c r="F53" s="381"/>
      <c r="G53" s="381"/>
      <c r="H53" s="499"/>
    </row>
    <row r="54" spans="1:8">
      <c r="A54" s="380"/>
      <c r="B54" s="380"/>
      <c r="C54" s="381"/>
      <c r="D54" s="381"/>
      <c r="E54" s="381"/>
      <c r="F54" s="381"/>
      <c r="G54" s="381"/>
      <c r="H54" s="499"/>
    </row>
    <row r="55" spans="1:8">
      <c r="A55" s="380"/>
      <c r="B55" s="380"/>
      <c r="C55" s="381"/>
      <c r="D55" s="381"/>
      <c r="E55" s="381"/>
      <c r="F55" s="381"/>
      <c r="G55" s="381"/>
      <c r="H55" s="499"/>
    </row>
    <row r="56" spans="1:8">
      <c r="A56" s="380"/>
      <c r="B56" s="380"/>
      <c r="C56" s="381"/>
      <c r="D56" s="381"/>
      <c r="E56" s="381"/>
      <c r="F56" s="381"/>
      <c r="G56" s="381"/>
      <c r="H56" s="499"/>
    </row>
    <row r="57" spans="1:8">
      <c r="A57" s="380"/>
      <c r="B57" s="380"/>
      <c r="C57" s="381"/>
      <c r="D57" s="381"/>
      <c r="E57" s="381"/>
      <c r="F57" s="381"/>
      <c r="G57" s="381"/>
      <c r="H57" s="499"/>
    </row>
    <row r="58" spans="1:8">
      <c r="A58" s="380"/>
      <c r="B58" s="380"/>
      <c r="C58" s="381"/>
      <c r="D58" s="381"/>
      <c r="E58" s="381"/>
      <c r="F58" s="381"/>
      <c r="G58" s="381"/>
      <c r="H58" s="499"/>
    </row>
    <row r="59" spans="1:8">
      <c r="A59" s="380"/>
      <c r="B59" s="380"/>
      <c r="C59" s="381"/>
      <c r="D59" s="381"/>
      <c r="E59" s="381"/>
      <c r="F59" s="381"/>
      <c r="G59" s="381"/>
      <c r="H59" s="499"/>
    </row>
    <row r="60" spans="1:8">
      <c r="A60" s="380"/>
      <c r="B60" s="380"/>
      <c r="C60" s="381"/>
      <c r="D60" s="381"/>
      <c r="E60" s="381"/>
      <c r="F60" s="381"/>
      <c r="G60" s="381"/>
      <c r="H60" s="499"/>
    </row>
    <row r="61" spans="1:8">
      <c r="A61" s="380"/>
      <c r="B61" s="380"/>
      <c r="C61" s="381"/>
      <c r="D61" s="381"/>
      <c r="E61" s="381"/>
      <c r="F61" s="381"/>
      <c r="G61" s="381"/>
      <c r="H61" s="499"/>
    </row>
    <row r="62" spans="1:8">
      <c r="A62" s="502"/>
      <c r="B62" s="502" t="s">
        <v>1983</v>
      </c>
      <c r="C62" s="503">
        <f>SUM(C48:C61)</f>
        <v>0</v>
      </c>
      <c r="D62" s="503">
        <f>SUM(D48:D61)</f>
        <v>0</v>
      </c>
      <c r="E62" s="503">
        <f>SUM(E48:E61)</f>
        <v>0</v>
      </c>
      <c r="F62" s="503">
        <f>SUM(F48:F61)</f>
        <v>0</v>
      </c>
      <c r="G62" s="503">
        <f>SUM(G48:G61)</f>
        <v>0</v>
      </c>
      <c r="H62" s="503"/>
    </row>
  </sheetData>
  <dataValidations count="8">
    <dataValidation allowBlank="1" showInputMessage="1" showErrorMessage="1" prompt="Corresponde al número de la cuenta de acuerdo al Plan de Cuentas emitido por el CONAC." sqref="A7 A47"/>
    <dataValidation allowBlank="1" showInputMessage="1" showErrorMessage="1" prompt="Saldo final del periodo que corresponde la cuenta pública presentada (trimestral: 1er, 2do, 3ro. o 4to.)." sqref="C7 C47"/>
    <dataValidation allowBlank="1" showInputMessage="1" showErrorMessage="1" prompt="Informar sobre la factibilidad de pago." sqref="H7 H47"/>
    <dataValidation allowBlank="1" showInputMessage="1" showErrorMessage="1" prompt="Importe de la cuentas por cobrar con vencimiento mayor a 365 días." sqref="G7 G47"/>
    <dataValidation allowBlank="1" showInputMessage="1" showErrorMessage="1" prompt="Importe de la cuentas por cobrar con fecha de vencimiento de 181 a 365 días." sqref="F7 F47"/>
    <dataValidation allowBlank="1" showInputMessage="1" showErrorMessage="1" prompt="Importe de la cuentas por cobrar con fecha de vencimiento de 91 a 180 días." sqref="E7 E47"/>
    <dataValidation allowBlank="1" showInputMessage="1" showErrorMessage="1" prompt="Importe de la cuentas por cobrar con fecha de vencimiento de 1 a 90 días." sqref="D7 D47"/>
    <dataValidation allowBlank="1" showInputMessage="1" showErrorMessage="1" prompt="Corresponde al nombre o descripción de la cuenta de acuerdo al Plan de Cuentas emitido por el CONAC." sqref="B7 B47"/>
  </dataValidations>
  <pageMargins left="0.51181102362204722" right="0.11811023622047245" top="0.74803149606299213" bottom="0.74803149606299213" header="0.31496062992125984" footer="0.31496062992125984"/>
  <pageSetup scale="55" orientation="landscape"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sqref="A1:E78"/>
    </sheetView>
  </sheetViews>
  <sheetFormatPr baseColWidth="10" defaultColWidth="13.7109375" defaultRowHeight="11.25"/>
  <cols>
    <col min="1" max="1" width="20.7109375" style="1" customWidth="1"/>
    <col min="2" max="2" width="50.7109375" style="1" customWidth="1"/>
    <col min="3" max="3" width="17.7109375" style="191" customWidth="1"/>
    <col min="4" max="5" width="17.7109375" style="1" customWidth="1"/>
    <col min="6" max="16384" width="13.7109375" style="1"/>
  </cols>
  <sheetData>
    <row r="1" spans="1:5">
      <c r="A1" s="365" t="s">
        <v>1691</v>
      </c>
      <c r="B1" s="365"/>
      <c r="D1" s="191"/>
    </row>
    <row r="2" spans="1:5">
      <c r="A2" s="365" t="s">
        <v>1692</v>
      </c>
      <c r="B2" s="365"/>
      <c r="D2" s="191"/>
      <c r="E2" s="369" t="s">
        <v>1984</v>
      </c>
    </row>
    <row r="5" spans="1:5" ht="11.25" customHeight="1">
      <c r="A5" s="504" t="s">
        <v>1985</v>
      </c>
      <c r="B5" s="504"/>
      <c r="E5" s="496" t="s">
        <v>1986</v>
      </c>
    </row>
    <row r="6" spans="1:5">
      <c r="D6" s="495"/>
    </row>
    <row r="7" spans="1:5" ht="15" customHeight="1">
      <c r="A7" s="375" t="s">
        <v>1695</v>
      </c>
      <c r="B7" s="376" t="s">
        <v>1696</v>
      </c>
      <c r="C7" s="377" t="s">
        <v>1697</v>
      </c>
      <c r="D7" s="377" t="s">
        <v>1987</v>
      </c>
      <c r="E7" s="377" t="s">
        <v>1777</v>
      </c>
    </row>
    <row r="8" spans="1:5" ht="11.25" customHeight="1">
      <c r="A8" s="380"/>
      <c r="B8" s="380" t="s">
        <v>1815</v>
      </c>
      <c r="C8" s="499"/>
      <c r="D8" s="499"/>
      <c r="E8" s="472"/>
    </row>
    <row r="9" spans="1:5">
      <c r="A9" s="380"/>
      <c r="B9" s="380"/>
      <c r="C9" s="499"/>
      <c r="D9" s="499"/>
      <c r="E9" s="472"/>
    </row>
    <row r="10" spans="1:5">
      <c r="A10" s="505"/>
      <c r="B10" s="505" t="s">
        <v>1988</v>
      </c>
      <c r="C10" s="506">
        <f>SUM(C8:C9)</f>
        <v>0</v>
      </c>
      <c r="D10" s="507"/>
      <c r="E10" s="507"/>
    </row>
    <row r="13" spans="1:5" ht="11.25" customHeight="1">
      <c r="A13" s="370" t="s">
        <v>1989</v>
      </c>
      <c r="B13" s="372"/>
      <c r="E13" s="496" t="s">
        <v>1986</v>
      </c>
    </row>
    <row r="14" spans="1:5">
      <c r="A14" s="452"/>
    </row>
    <row r="15" spans="1:5" ht="15" customHeight="1">
      <c r="A15" s="375" t="s">
        <v>1695</v>
      </c>
      <c r="B15" s="376" t="s">
        <v>1696</v>
      </c>
      <c r="C15" s="377" t="s">
        <v>1697</v>
      </c>
      <c r="D15" s="377" t="s">
        <v>1987</v>
      </c>
      <c r="E15" s="377" t="s">
        <v>1777</v>
      </c>
    </row>
    <row r="16" spans="1:5">
      <c r="A16" s="508"/>
      <c r="B16" s="509" t="s">
        <v>1815</v>
      </c>
      <c r="C16" s="510"/>
      <c r="D16" s="499"/>
      <c r="E16" s="472"/>
    </row>
    <row r="17" spans="1:5">
      <c r="A17" s="380"/>
      <c r="B17" s="511"/>
      <c r="C17" s="499"/>
      <c r="D17" s="499"/>
      <c r="E17" s="472"/>
    </row>
    <row r="18" spans="1:5">
      <c r="A18" s="502"/>
      <c r="B18" s="502" t="s">
        <v>1990</v>
      </c>
      <c r="C18" s="512">
        <f>SUM(C16:C17)</f>
        <v>0</v>
      </c>
      <c r="D18" s="507"/>
      <c r="E18" s="507"/>
    </row>
  </sheetData>
  <dataValidations count="5">
    <dataValidation allowBlank="1" showInputMessage="1" showErrorMessage="1" prompt="Corresponde al número de la cuenta de acuerdo al Plan de Cuentas emitido por el CONAC." sqref="A7 A15"/>
    <dataValidation allowBlank="1" showInputMessage="1" showErrorMessage="1" prompt="Saldo final del periodo que corresponde la cuenta pública presentada (trimestral: 1er, 2do, 3ro. o 4to.)." sqref="C7 C15"/>
    <dataValidation allowBlank="1" showInputMessage="1" showErrorMessage="1" prompt="Corresponde al nombre o descripción de la cuenta de acuerdo al Plan de Cuentas emitido por el CONAC." sqref="B7 B15"/>
    <dataValidation allowBlank="1" showInputMessage="1" showErrorMessage="1" prompt="Especificar origen de dicho recurso: Federal, Estatal, Municipal, Particulares." sqref="D7 D15"/>
    <dataValidation allowBlank="1" showInputMessage="1" showErrorMessage="1" prompt="Características cualitativas significativas que les impacten financieramente." sqref="E7 E15"/>
  </dataValidations>
  <pageMargins left="0.7" right="0.7" top="0.75" bottom="0.75" header="0.3" footer="0.3"/>
  <pageSetup scale="64" orientation="portrait" horizontalDpi="300" verticalDpi="30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F1" zoomScaleNormal="100" zoomScaleSheetLayoutView="100" workbookViewId="0">
      <selection sqref="A1:E78"/>
    </sheetView>
  </sheetViews>
  <sheetFormatPr baseColWidth="10" defaultRowHeight="11.25"/>
  <cols>
    <col min="1" max="1" width="20.7109375" style="1" customWidth="1"/>
    <col min="2" max="2" width="50.7109375" style="1" customWidth="1"/>
    <col min="3" max="3" width="17.7109375" style="191" customWidth="1"/>
    <col min="4" max="5" width="17.7109375" style="1" customWidth="1"/>
    <col min="6" max="16384" width="11.42578125" style="1"/>
  </cols>
  <sheetData>
    <row r="1" spans="1:5" s="437" customFormat="1">
      <c r="A1" s="482" t="s">
        <v>1691</v>
      </c>
      <c r="B1" s="482"/>
      <c r="C1" s="513"/>
      <c r="D1" s="514"/>
      <c r="E1" s="369"/>
    </row>
    <row r="2" spans="1:5" s="437" customFormat="1">
      <c r="A2" s="482" t="s">
        <v>1692</v>
      </c>
      <c r="B2" s="482"/>
      <c r="C2" s="438"/>
    </row>
    <row r="3" spans="1:5" s="437" customFormat="1">
      <c r="C3" s="438"/>
    </row>
    <row r="4" spans="1:5" s="437" customFormat="1">
      <c r="C4" s="438"/>
    </row>
    <row r="5" spans="1:5" s="437" customFormat="1">
      <c r="A5" s="370" t="s">
        <v>1991</v>
      </c>
      <c r="B5" s="372"/>
      <c r="C5" s="191"/>
      <c r="D5" s="1"/>
      <c r="E5" s="496" t="s">
        <v>1992</v>
      </c>
    </row>
    <row r="6" spans="1:5" s="437" customFormat="1">
      <c r="A6" s="452"/>
      <c r="B6" s="1"/>
      <c r="C6" s="191"/>
      <c r="D6" s="1"/>
      <c r="E6" s="1"/>
    </row>
    <row r="7" spans="1:5" s="437" customFormat="1" ht="15" customHeight="1">
      <c r="A7" s="375" t="s">
        <v>1695</v>
      </c>
      <c r="B7" s="376" t="s">
        <v>1696</v>
      </c>
      <c r="C7" s="377" t="s">
        <v>1697</v>
      </c>
      <c r="D7" s="377" t="s">
        <v>1987</v>
      </c>
      <c r="E7" s="377" t="s">
        <v>1777</v>
      </c>
    </row>
    <row r="8" spans="1:5" s="437" customFormat="1">
      <c r="A8" s="508"/>
      <c r="B8" s="509" t="s">
        <v>1815</v>
      </c>
      <c r="C8" s="510"/>
      <c r="D8" s="499"/>
      <c r="E8" s="472"/>
    </row>
    <row r="9" spans="1:5" s="437" customFormat="1">
      <c r="A9" s="380"/>
      <c r="B9" s="511"/>
      <c r="C9" s="499"/>
      <c r="D9" s="499"/>
      <c r="E9" s="472"/>
    </row>
    <row r="10" spans="1:5" s="437" customFormat="1">
      <c r="A10" s="502"/>
      <c r="B10" s="502" t="s">
        <v>1993</v>
      </c>
      <c r="C10" s="512">
        <f>SUM(C8:C9)</f>
        <v>0</v>
      </c>
      <c r="D10" s="507"/>
      <c r="E10" s="507"/>
    </row>
    <row r="11" spans="1:5" s="437" customFormat="1">
      <c r="C11" s="438"/>
    </row>
    <row r="12" spans="1:5" s="437" customFormat="1">
      <c r="C12" s="438"/>
    </row>
    <row r="13" spans="1:5" s="437" customFormat="1" ht="11.25" customHeight="1">
      <c r="A13" s="370" t="s">
        <v>1994</v>
      </c>
      <c r="B13" s="370"/>
      <c r="C13" s="438"/>
      <c r="D13" s="515"/>
      <c r="E13" s="372" t="s">
        <v>1995</v>
      </c>
    </row>
    <row r="14" spans="1:5" s="514" customFormat="1">
      <c r="A14" s="443"/>
      <c r="B14" s="443"/>
      <c r="C14" s="495"/>
      <c r="D14" s="515"/>
    </row>
    <row r="15" spans="1:5" ht="15" customHeight="1">
      <c r="A15" s="375" t="s">
        <v>1695</v>
      </c>
      <c r="B15" s="376" t="s">
        <v>1696</v>
      </c>
      <c r="C15" s="377" t="s">
        <v>1697</v>
      </c>
      <c r="D15" s="377" t="s">
        <v>1987</v>
      </c>
      <c r="E15" s="377" t="s">
        <v>1777</v>
      </c>
    </row>
    <row r="16" spans="1:5" ht="11.25" customHeight="1">
      <c r="A16" s="393"/>
      <c r="B16" s="427" t="s">
        <v>1815</v>
      </c>
      <c r="C16" s="381"/>
      <c r="D16" s="381"/>
      <c r="E16" s="472"/>
    </row>
    <row r="17" spans="1:5">
      <c r="A17" s="393"/>
      <c r="B17" s="427"/>
      <c r="C17" s="381"/>
      <c r="D17" s="381"/>
      <c r="E17" s="472"/>
    </row>
    <row r="18" spans="1:5">
      <c r="A18" s="516"/>
      <c r="B18" s="516" t="s">
        <v>1996</v>
      </c>
      <c r="C18" s="517">
        <f>SUM(C16:C17)</f>
        <v>0</v>
      </c>
      <c r="D18" s="387"/>
      <c r="E18" s="387"/>
    </row>
    <row r="21" spans="1:5">
      <c r="A21" s="370" t="s">
        <v>1997</v>
      </c>
      <c r="B21" s="372"/>
      <c r="E21" s="496" t="s">
        <v>1992</v>
      </c>
    </row>
    <row r="22" spans="1:5">
      <c r="A22" s="452"/>
    </row>
    <row r="23" spans="1:5" ht="15" customHeight="1">
      <c r="A23" s="375" t="s">
        <v>1695</v>
      </c>
      <c r="B23" s="376" t="s">
        <v>1696</v>
      </c>
      <c r="C23" s="377" t="s">
        <v>1697</v>
      </c>
      <c r="D23" s="377" t="s">
        <v>1987</v>
      </c>
      <c r="E23" s="377" t="s">
        <v>1777</v>
      </c>
    </row>
    <row r="24" spans="1:5">
      <c r="A24" s="508"/>
      <c r="B24" s="509" t="s">
        <v>1815</v>
      </c>
      <c r="C24" s="510"/>
      <c r="D24" s="499"/>
      <c r="E24" s="472"/>
    </row>
    <row r="25" spans="1:5">
      <c r="A25" s="380"/>
      <c r="B25" s="511"/>
      <c r="C25" s="499"/>
      <c r="D25" s="499"/>
      <c r="E25" s="472"/>
    </row>
    <row r="26" spans="1:5">
      <c r="A26" s="502"/>
      <c r="B26" s="502" t="s">
        <v>1998</v>
      </c>
      <c r="C26" s="512">
        <f>SUM(C24:C25)</f>
        <v>0</v>
      </c>
      <c r="D26" s="507"/>
      <c r="E26" s="507"/>
    </row>
  </sheetData>
  <dataValidations count="5">
    <dataValidation allowBlank="1" showInputMessage="1" showErrorMessage="1" prompt="Corresponde al número de la cuenta de acuerdo al Plan de Cuentas emitido por el CONAC." sqref="A7 A15 A23"/>
    <dataValidation allowBlank="1" showInputMessage="1" showErrorMessage="1" prompt="Saldo final del periodo que corresponde la cuenta pública presentada (trimestral: 1er, 2do, 3ro. o 4to.)." sqref="C15 C7 C23"/>
    <dataValidation allowBlank="1" showInputMessage="1" showErrorMessage="1" prompt="Características cualitativas significativas que les impacten financieramente." sqref="E15 E7 E23"/>
    <dataValidation allowBlank="1" showInputMessage="1" showErrorMessage="1" prompt="Especificar origen de dicho recurso: Federal, Estatal, Municipal, Particulares." sqref="D15 D7 D23"/>
    <dataValidation allowBlank="1" showInputMessage="1" showErrorMessage="1" prompt="Corresponde al nombre o descripción de la cuenta de acuerdo al Plan de Cuentas emitido por el CONAC." sqref="B15 B7 B23"/>
  </dataValidations>
  <pageMargins left="0.7" right="0.7" top="0.75" bottom="0.75" header="0.3" footer="0.3"/>
  <pageSetup scale="77" orientation="portrait"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zoomScaleNormal="100" zoomScaleSheetLayoutView="100" workbookViewId="0">
      <selection sqref="A1:AA78"/>
    </sheetView>
  </sheetViews>
  <sheetFormatPr baseColWidth="10" defaultRowHeight="11.25"/>
  <cols>
    <col min="1" max="1" width="8.7109375" style="557" customWidth="1"/>
    <col min="2" max="2" width="23.140625" style="558" customWidth="1"/>
    <col min="3" max="3" width="11.42578125" style="558"/>
    <col min="4" max="4" width="11.5703125" style="558" customWidth="1"/>
    <col min="5" max="5" width="10.85546875" style="558" bestFit="1" customWidth="1"/>
    <col min="6" max="7" width="12.28515625" style="519" customWidth="1"/>
    <col min="8" max="8" width="14.28515625" style="519" customWidth="1"/>
    <col min="9" max="9" width="13.42578125" style="519" customWidth="1"/>
    <col min="10" max="10" width="9.42578125" style="519" customWidth="1"/>
    <col min="11" max="12" width="9.7109375" style="519" customWidth="1"/>
    <col min="13" max="15" width="12.7109375" style="519" customWidth="1"/>
    <col min="16" max="16" width="9.140625" style="558" customWidth="1"/>
    <col min="17" max="18" width="10.7109375" style="558" customWidth="1"/>
    <col min="19" max="19" width="10.7109375" style="559" customWidth="1"/>
    <col min="20" max="20" width="11.28515625" style="558" customWidth="1"/>
    <col min="21" max="21" width="8.85546875" style="558" bestFit="1" customWidth="1"/>
    <col min="22" max="22" width="10.42578125" style="558" customWidth="1"/>
    <col min="23" max="23" width="9.28515625" style="558" bestFit="1" customWidth="1"/>
    <col min="24" max="24" width="16" style="558" customWidth="1"/>
    <col min="25" max="25" width="15" style="558" customWidth="1"/>
    <col min="26" max="26" width="11.7109375" style="558" customWidth="1"/>
    <col min="27" max="27" width="16" style="558" customWidth="1"/>
    <col min="28" max="28" width="11.42578125" style="524"/>
    <col min="29" max="16384" width="11.42578125" style="525"/>
  </cols>
  <sheetData>
    <row r="1" spans="1:28" s="514" customFormat="1" ht="18" customHeight="1">
      <c r="A1" s="807" t="s">
        <v>1999</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369"/>
      <c r="AB1" s="437"/>
    </row>
    <row r="2" spans="1:28" s="514" customFormat="1">
      <c r="A2" s="1"/>
      <c r="B2" s="1"/>
      <c r="C2" s="1"/>
      <c r="D2" s="1"/>
      <c r="E2" s="1"/>
      <c r="F2" s="191"/>
      <c r="G2" s="191"/>
      <c r="H2" s="191"/>
      <c r="I2" s="191"/>
      <c r="J2" s="191"/>
      <c r="K2" s="191"/>
      <c r="L2" s="191"/>
      <c r="M2" s="191"/>
      <c r="N2" s="191"/>
      <c r="O2" s="191"/>
      <c r="P2" s="1"/>
      <c r="Q2" s="1"/>
      <c r="R2" s="1"/>
      <c r="S2" s="518"/>
      <c r="T2" s="1"/>
      <c r="U2" s="1"/>
      <c r="V2" s="1"/>
      <c r="W2" s="1"/>
      <c r="X2" s="1"/>
      <c r="Y2" s="1"/>
      <c r="Z2" s="1"/>
      <c r="AA2" s="1"/>
      <c r="AB2" s="437"/>
    </row>
    <row r="3" spans="1:28" s="514" customFormat="1">
      <c r="A3" s="1"/>
      <c r="B3" s="1"/>
      <c r="C3" s="1"/>
      <c r="D3" s="1"/>
      <c r="E3" s="1"/>
      <c r="F3" s="191"/>
      <c r="G3" s="191"/>
      <c r="H3" s="191"/>
      <c r="I3" s="191"/>
      <c r="J3" s="191"/>
      <c r="K3" s="191"/>
      <c r="L3" s="191"/>
      <c r="M3" s="191"/>
      <c r="N3" s="191"/>
      <c r="O3" s="191"/>
      <c r="P3" s="1"/>
      <c r="Q3" s="1"/>
      <c r="R3" s="1"/>
      <c r="S3" s="518"/>
      <c r="T3" s="1"/>
      <c r="U3" s="1"/>
      <c r="V3" s="1"/>
      <c r="W3" s="1"/>
      <c r="X3" s="1"/>
      <c r="Y3" s="1"/>
      <c r="Z3" s="1"/>
      <c r="AA3" s="1"/>
      <c r="AB3" s="437"/>
    </row>
    <row r="4" spans="1:28" s="514" customFormat="1" ht="11.25" customHeight="1">
      <c r="A4" s="808" t="s">
        <v>2000</v>
      </c>
      <c r="B4" s="809"/>
      <c r="C4" s="809"/>
      <c r="D4" s="809"/>
      <c r="E4" s="810"/>
      <c r="F4" s="438"/>
      <c r="G4" s="438"/>
      <c r="H4" s="438"/>
      <c r="I4" s="438"/>
      <c r="J4" s="519"/>
      <c r="K4" s="519"/>
      <c r="L4" s="519"/>
      <c r="M4" s="519"/>
      <c r="N4" s="519"/>
      <c r="O4" s="191"/>
      <c r="P4" s="811" t="s">
        <v>2001</v>
      </c>
      <c r="Q4" s="811"/>
      <c r="R4" s="811"/>
      <c r="S4" s="811"/>
      <c r="T4" s="811"/>
      <c r="U4" s="1"/>
      <c r="V4" s="1"/>
      <c r="W4" s="1"/>
      <c r="X4" s="1"/>
      <c r="Y4" s="1"/>
      <c r="Z4" s="1"/>
      <c r="AA4" s="1"/>
      <c r="AB4" s="437"/>
    </row>
    <row r="5" spans="1:28" s="514" customFormat="1">
      <c r="A5" s="520"/>
      <c r="B5" s="521"/>
      <c r="C5" s="162"/>
      <c r="D5" s="379"/>
      <c r="E5" s="515"/>
      <c r="F5" s="495"/>
      <c r="G5" s="495"/>
      <c r="H5" s="495"/>
      <c r="I5" s="495"/>
      <c r="J5" s="409"/>
      <c r="K5" s="409"/>
      <c r="L5" s="409"/>
      <c r="M5" s="409"/>
      <c r="N5" s="409"/>
      <c r="O5" s="409"/>
      <c r="P5" s="379"/>
      <c r="Q5" s="379"/>
      <c r="R5" s="379"/>
      <c r="S5" s="522"/>
      <c r="T5" s="379"/>
      <c r="U5" s="379"/>
      <c r="V5" s="379"/>
      <c r="W5" s="379"/>
      <c r="X5" s="379"/>
      <c r="Y5" s="379"/>
      <c r="Z5" s="379"/>
      <c r="AA5" s="379"/>
    </row>
    <row r="6" spans="1:28" ht="15.75" customHeight="1">
      <c r="A6" s="523"/>
      <c r="B6" s="812" t="s">
        <v>2002</v>
      </c>
      <c r="C6" s="812"/>
      <c r="D6" s="812"/>
      <c r="E6" s="812"/>
      <c r="F6" s="812"/>
      <c r="G6" s="812"/>
      <c r="H6" s="812"/>
      <c r="I6" s="812"/>
      <c r="J6" s="812"/>
      <c r="K6" s="812"/>
      <c r="L6" s="812"/>
      <c r="M6" s="812"/>
      <c r="N6" s="812"/>
      <c r="O6" s="812"/>
      <c r="P6" s="812"/>
      <c r="Q6" s="812"/>
      <c r="R6" s="812"/>
      <c r="S6" s="812"/>
      <c r="T6" s="812"/>
      <c r="U6" s="812"/>
      <c r="V6" s="812"/>
      <c r="W6" s="812"/>
      <c r="X6" s="812"/>
      <c r="Y6" s="812"/>
      <c r="Z6" s="812"/>
      <c r="AA6" s="813"/>
    </row>
    <row r="7" spans="1:28" ht="12.95" customHeight="1">
      <c r="A7" s="526"/>
      <c r="B7" s="526"/>
      <c r="C7" s="526"/>
      <c r="D7" s="526"/>
      <c r="E7" s="526"/>
      <c r="F7" s="527" t="s">
        <v>2003</v>
      </c>
      <c r="G7" s="528"/>
      <c r="H7" s="529" t="s">
        <v>2004</v>
      </c>
      <c r="I7" s="530"/>
      <c r="J7" s="526"/>
      <c r="K7" s="527" t="s">
        <v>2005</v>
      </c>
      <c r="L7" s="528"/>
      <c r="M7" s="530"/>
      <c r="N7" s="530"/>
      <c r="O7" s="530"/>
      <c r="P7" s="526"/>
      <c r="Q7" s="526"/>
      <c r="R7" s="526"/>
      <c r="S7" s="526"/>
      <c r="T7" s="526"/>
      <c r="U7" s="526"/>
      <c r="V7" s="526"/>
      <c r="W7" s="526"/>
      <c r="X7" s="526"/>
      <c r="Y7" s="526"/>
      <c r="Z7" s="526"/>
      <c r="AA7" s="526"/>
    </row>
    <row r="8" spans="1:28" s="535" customFormat="1" ht="33.75" customHeight="1">
      <c r="A8" s="531" t="s">
        <v>2006</v>
      </c>
      <c r="B8" s="531" t="s">
        <v>2007</v>
      </c>
      <c r="C8" s="531" t="s">
        <v>2008</v>
      </c>
      <c r="D8" s="531" t="s">
        <v>2009</v>
      </c>
      <c r="E8" s="531" t="s">
        <v>2010</v>
      </c>
      <c r="F8" s="532" t="s">
        <v>2011</v>
      </c>
      <c r="G8" s="532" t="s">
        <v>2012</v>
      </c>
      <c r="H8" s="532" t="s">
        <v>2012</v>
      </c>
      <c r="I8" s="533" t="s">
        <v>2013</v>
      </c>
      <c r="J8" s="531" t="s">
        <v>2014</v>
      </c>
      <c r="K8" s="532" t="s">
        <v>2011</v>
      </c>
      <c r="L8" s="532" t="s">
        <v>2012</v>
      </c>
      <c r="M8" s="533" t="s">
        <v>2015</v>
      </c>
      <c r="N8" s="533" t="s">
        <v>2016</v>
      </c>
      <c r="O8" s="533" t="s">
        <v>2017</v>
      </c>
      <c r="P8" s="531" t="s">
        <v>2018</v>
      </c>
      <c r="Q8" s="531" t="s">
        <v>2019</v>
      </c>
      <c r="R8" s="531" t="s">
        <v>2020</v>
      </c>
      <c r="S8" s="531" t="s">
        <v>2021</v>
      </c>
      <c r="T8" s="531" t="s">
        <v>2022</v>
      </c>
      <c r="U8" s="531" t="s">
        <v>2023</v>
      </c>
      <c r="V8" s="531" t="s">
        <v>2024</v>
      </c>
      <c r="W8" s="531" t="s">
        <v>2025</v>
      </c>
      <c r="X8" s="531" t="s">
        <v>2026</v>
      </c>
      <c r="Y8" s="531" t="s">
        <v>2027</v>
      </c>
      <c r="Z8" s="531" t="s">
        <v>2028</v>
      </c>
      <c r="AA8" s="531" t="s">
        <v>2029</v>
      </c>
      <c r="AB8" s="534"/>
    </row>
    <row r="9" spans="1:28">
      <c r="A9" s="536" t="s">
        <v>2030</v>
      </c>
      <c r="B9" s="537" t="s">
        <v>1815</v>
      </c>
      <c r="C9" s="538"/>
      <c r="D9" s="538"/>
      <c r="E9" s="538"/>
      <c r="F9" s="539"/>
      <c r="G9" s="539"/>
      <c r="H9" s="540"/>
      <c r="I9" s="540"/>
      <c r="J9" s="541"/>
      <c r="K9" s="539"/>
      <c r="L9" s="539"/>
      <c r="M9" s="539"/>
      <c r="N9" s="539"/>
      <c r="O9" s="539"/>
      <c r="P9" s="542"/>
      <c r="Q9" s="542"/>
      <c r="R9" s="543"/>
      <c r="S9" s="543"/>
      <c r="T9" s="538"/>
      <c r="U9" s="538"/>
      <c r="V9" s="537"/>
      <c r="W9" s="537"/>
      <c r="X9" s="538"/>
      <c r="Y9" s="538"/>
      <c r="Z9" s="543"/>
      <c r="AA9" s="538"/>
    </row>
    <row r="10" spans="1:28" s="545" customFormat="1">
      <c r="A10" s="536" t="s">
        <v>2031</v>
      </c>
      <c r="B10" s="537"/>
      <c r="C10" s="538"/>
      <c r="D10" s="538"/>
      <c r="E10" s="538"/>
      <c r="F10" s="539"/>
      <c r="G10" s="539"/>
      <c r="H10" s="540"/>
      <c r="I10" s="540"/>
      <c r="J10" s="541"/>
      <c r="K10" s="539"/>
      <c r="L10" s="539"/>
      <c r="M10" s="539"/>
      <c r="N10" s="539"/>
      <c r="O10" s="539"/>
      <c r="P10" s="542"/>
      <c r="Q10" s="542"/>
      <c r="R10" s="543"/>
      <c r="S10" s="543"/>
      <c r="T10" s="538"/>
      <c r="U10" s="538"/>
      <c r="V10" s="537"/>
      <c r="W10" s="537"/>
      <c r="X10" s="538"/>
      <c r="Y10" s="538"/>
      <c r="Z10" s="543"/>
      <c r="AA10" s="538"/>
      <c r="AB10" s="544"/>
    </row>
    <row r="11" spans="1:28" s="524" customFormat="1">
      <c r="A11" s="536" t="s">
        <v>2032</v>
      </c>
      <c r="B11" s="537"/>
      <c r="C11" s="538"/>
      <c r="D11" s="538"/>
      <c r="E11" s="538"/>
      <c r="F11" s="539"/>
      <c r="G11" s="539"/>
      <c r="H11" s="540"/>
      <c r="I11" s="540"/>
      <c r="J11" s="541"/>
      <c r="K11" s="539"/>
      <c r="L11" s="539"/>
      <c r="M11" s="539"/>
      <c r="N11" s="539"/>
      <c r="O11" s="539"/>
      <c r="P11" s="542"/>
      <c r="Q11" s="542"/>
      <c r="R11" s="543"/>
      <c r="S11" s="543"/>
      <c r="T11" s="538"/>
      <c r="U11" s="538"/>
      <c r="V11" s="537"/>
      <c r="W11" s="537"/>
      <c r="X11" s="538"/>
      <c r="Y11" s="538"/>
      <c r="Z11" s="543"/>
      <c r="AA11" s="538"/>
    </row>
    <row r="12" spans="1:28" s="524" customFormat="1">
      <c r="A12" s="536" t="s">
        <v>2033</v>
      </c>
      <c r="B12" s="537"/>
      <c r="C12" s="538"/>
      <c r="D12" s="538"/>
      <c r="E12" s="538"/>
      <c r="F12" s="539"/>
      <c r="G12" s="539"/>
      <c r="H12" s="540"/>
      <c r="I12" s="540"/>
      <c r="J12" s="541"/>
      <c r="K12" s="539"/>
      <c r="L12" s="539"/>
      <c r="M12" s="539"/>
      <c r="N12" s="539"/>
      <c r="O12" s="539"/>
      <c r="P12" s="542"/>
      <c r="Q12" s="542"/>
      <c r="R12" s="543"/>
      <c r="S12" s="543"/>
      <c r="T12" s="538"/>
      <c r="U12" s="538"/>
      <c r="V12" s="537"/>
      <c r="W12" s="537"/>
      <c r="X12" s="538"/>
      <c r="Y12" s="538"/>
      <c r="Z12" s="543"/>
      <c r="AA12" s="538"/>
    </row>
    <row r="13" spans="1:28" s="524" customFormat="1">
      <c r="A13" s="536"/>
      <c r="B13" s="537"/>
      <c r="C13" s="538"/>
      <c r="D13" s="538"/>
      <c r="E13" s="538"/>
      <c r="F13" s="539"/>
      <c r="G13" s="539"/>
      <c r="H13" s="540"/>
      <c r="I13" s="540"/>
      <c r="J13" s="541"/>
      <c r="K13" s="539"/>
      <c r="L13" s="539"/>
      <c r="M13" s="539"/>
      <c r="N13" s="539"/>
      <c r="O13" s="539"/>
      <c r="P13" s="542"/>
      <c r="Q13" s="542"/>
      <c r="R13" s="543"/>
      <c r="S13" s="543"/>
      <c r="T13" s="538"/>
      <c r="U13" s="538"/>
      <c r="V13" s="537"/>
      <c r="W13" s="537"/>
      <c r="X13" s="538"/>
      <c r="Y13" s="538"/>
      <c r="Z13" s="543"/>
      <c r="AA13" s="538"/>
    </row>
    <row r="14" spans="1:28" s="524" customFormat="1">
      <c r="A14" s="536"/>
      <c r="B14" s="537"/>
      <c r="C14" s="538"/>
      <c r="D14" s="538"/>
      <c r="E14" s="538"/>
      <c r="F14" s="539"/>
      <c r="G14" s="539"/>
      <c r="H14" s="540"/>
      <c r="I14" s="540"/>
      <c r="J14" s="541"/>
      <c r="K14" s="539"/>
      <c r="L14" s="539"/>
      <c r="M14" s="539"/>
      <c r="N14" s="539"/>
      <c r="O14" s="539"/>
      <c r="P14" s="542"/>
      <c r="Q14" s="542"/>
      <c r="R14" s="543"/>
      <c r="S14" s="543"/>
      <c r="T14" s="538"/>
      <c r="U14" s="538"/>
      <c r="V14" s="537"/>
      <c r="W14" s="537"/>
      <c r="X14" s="538"/>
      <c r="Y14" s="538"/>
      <c r="Z14" s="543"/>
      <c r="AA14" s="538"/>
    </row>
    <row r="15" spans="1:28" s="524" customFormat="1">
      <c r="A15" s="536"/>
      <c r="B15" s="537"/>
      <c r="C15" s="538"/>
      <c r="D15" s="538"/>
      <c r="E15" s="538"/>
      <c r="F15" s="539"/>
      <c r="G15" s="539"/>
      <c r="H15" s="540"/>
      <c r="I15" s="540"/>
      <c r="J15" s="541"/>
      <c r="K15" s="539"/>
      <c r="L15" s="539"/>
      <c r="M15" s="539"/>
      <c r="N15" s="539"/>
      <c r="O15" s="539"/>
      <c r="P15" s="542"/>
      <c r="Q15" s="542"/>
      <c r="R15" s="543"/>
      <c r="S15" s="543"/>
      <c r="T15" s="538"/>
      <c r="U15" s="538"/>
      <c r="V15" s="537"/>
      <c r="W15" s="537"/>
      <c r="X15" s="538"/>
      <c r="Y15" s="538"/>
      <c r="Z15" s="543"/>
      <c r="AA15" s="538"/>
    </row>
    <row r="16" spans="1:28" s="524" customFormat="1">
      <c r="A16" s="536"/>
      <c r="B16" s="537"/>
      <c r="C16" s="538"/>
      <c r="D16" s="538"/>
      <c r="E16" s="538"/>
      <c r="F16" s="539"/>
      <c r="G16" s="539"/>
      <c r="H16" s="540"/>
      <c r="I16" s="540"/>
      <c r="J16" s="541"/>
      <c r="K16" s="539"/>
      <c r="L16" s="539"/>
      <c r="M16" s="539"/>
      <c r="N16" s="539"/>
      <c r="O16" s="539"/>
      <c r="P16" s="542"/>
      <c r="Q16" s="542"/>
      <c r="R16" s="543"/>
      <c r="S16" s="543"/>
      <c r="T16" s="538"/>
      <c r="U16" s="538"/>
      <c r="V16" s="537"/>
      <c r="W16" s="537"/>
      <c r="X16" s="538"/>
      <c r="Y16" s="538"/>
      <c r="Z16" s="543"/>
      <c r="AA16" s="538"/>
    </row>
    <row r="17" spans="1:27">
      <c r="A17" s="536"/>
      <c r="B17" s="537"/>
      <c r="C17" s="538"/>
      <c r="D17" s="538"/>
      <c r="E17" s="538"/>
      <c r="F17" s="539"/>
      <c r="G17" s="539"/>
      <c r="H17" s="540"/>
      <c r="I17" s="540"/>
      <c r="J17" s="541"/>
      <c r="K17" s="539"/>
      <c r="L17" s="539"/>
      <c r="M17" s="539"/>
      <c r="N17" s="539"/>
      <c r="O17" s="539"/>
      <c r="P17" s="542"/>
      <c r="Q17" s="542"/>
      <c r="R17" s="543"/>
      <c r="S17" s="543"/>
      <c r="T17" s="538"/>
      <c r="U17" s="538"/>
      <c r="V17" s="537"/>
      <c r="W17" s="537"/>
      <c r="X17" s="538"/>
      <c r="Y17" s="538"/>
      <c r="Z17" s="543"/>
      <c r="AA17" s="538"/>
    </row>
    <row r="18" spans="1:27" s="552" customFormat="1">
      <c r="A18" s="546">
        <v>900001</v>
      </c>
      <c r="B18" s="547" t="s">
        <v>2034</v>
      </c>
      <c r="C18" s="547"/>
      <c r="D18" s="547"/>
      <c r="E18" s="547"/>
      <c r="F18" s="548">
        <f>SUM(F9:F17)</f>
        <v>0</v>
      </c>
      <c r="G18" s="548">
        <f>SUM(G9:G17)</f>
        <v>0</v>
      </c>
      <c r="H18" s="548">
        <f>SUM(H9:H17)</f>
        <v>0</v>
      </c>
      <c r="I18" s="548">
        <f>SUM(I9:I17)</f>
        <v>0</v>
      </c>
      <c r="J18" s="549"/>
      <c r="K18" s="548">
        <f>SUM(K9:K17)</f>
        <v>0</v>
      </c>
      <c r="L18" s="548">
        <f>SUM(L9:L17)</f>
        <v>0</v>
      </c>
      <c r="M18" s="548">
        <f>SUM(M9:M17)</f>
        <v>0</v>
      </c>
      <c r="N18" s="548">
        <f>SUM(N9:N17)</f>
        <v>0</v>
      </c>
      <c r="O18" s="548">
        <f>SUM(O9:O17)</f>
        <v>0</v>
      </c>
      <c r="P18" s="550"/>
      <c r="Q18" s="547"/>
      <c r="R18" s="547"/>
      <c r="S18" s="551"/>
      <c r="T18" s="547"/>
      <c r="U18" s="547"/>
      <c r="V18" s="547"/>
      <c r="W18" s="547"/>
      <c r="X18" s="547"/>
      <c r="Y18" s="547"/>
      <c r="Z18" s="547"/>
      <c r="AA18" s="547"/>
    </row>
    <row r="19" spans="1:27" s="552" customFormat="1">
      <c r="A19" s="466"/>
      <c r="B19" s="553"/>
      <c r="C19" s="553"/>
      <c r="D19" s="553"/>
      <c r="E19" s="553"/>
      <c r="F19" s="554"/>
      <c r="G19" s="554"/>
      <c r="H19" s="554"/>
      <c r="I19" s="554"/>
      <c r="J19" s="554"/>
      <c r="K19" s="554"/>
      <c r="L19" s="554"/>
      <c r="M19" s="554"/>
      <c r="N19" s="554"/>
      <c r="O19" s="554"/>
      <c r="P19" s="555"/>
      <c r="Q19" s="553"/>
      <c r="R19" s="553"/>
      <c r="S19" s="556"/>
      <c r="T19" s="553"/>
      <c r="U19" s="553"/>
      <c r="V19" s="553"/>
      <c r="W19" s="553"/>
      <c r="X19" s="553"/>
      <c r="Y19" s="553"/>
      <c r="Z19" s="553"/>
      <c r="AA19" s="553"/>
    </row>
    <row r="20" spans="1:27" s="552" customFormat="1">
      <c r="A20" s="466"/>
      <c r="B20" s="553"/>
      <c r="C20" s="553"/>
      <c r="D20" s="553"/>
      <c r="E20" s="553"/>
      <c r="F20" s="554"/>
      <c r="G20" s="554"/>
      <c r="H20" s="554"/>
      <c r="I20" s="554"/>
      <c r="J20" s="554"/>
      <c r="K20" s="554"/>
      <c r="L20" s="554"/>
      <c r="M20" s="554"/>
      <c r="N20" s="554"/>
      <c r="O20" s="554"/>
      <c r="P20" s="555"/>
      <c r="Q20" s="553"/>
      <c r="R20" s="553"/>
      <c r="S20" s="556"/>
      <c r="T20" s="553"/>
      <c r="U20" s="553"/>
      <c r="V20" s="553"/>
      <c r="W20" s="553"/>
      <c r="X20" s="553"/>
      <c r="Y20" s="553"/>
      <c r="Z20" s="553"/>
      <c r="AA20" s="553"/>
    </row>
  </sheetData>
  <sheetProtection insertRows="0" deleteRows="0" autoFilter="0"/>
  <mergeCells count="4">
    <mergeCell ref="A1:Z1"/>
    <mergeCell ref="A4:E4"/>
    <mergeCell ref="P4:T4"/>
    <mergeCell ref="B6:AA6"/>
  </mergeCells>
  <dataValidations count="25">
    <dataValidation allowBlank="1" showInputMessage="1" showErrorMessage="1" prompt="Costo financiero al periodo que se está reportando." sqref="N7:N8"/>
    <dataValidation allowBlank="1" showInputMessage="1" showErrorMessage="1" prompt="Monto del Capital (PRÉSTAMO O FINANCIAMIENTO) pagado al periodo, sin intereses." sqref="O7:O8"/>
    <dataValidation allowBlank="1" showInputMessage="1" showErrorMessage="1" prompt="Corresponde al número consecutivo que la entidad le asigne para enumerar las deudas." sqref="A7:A8"/>
    <dataValidation allowBlank="1" showInputMessage="1" showErrorMessage="1" prompt="Obra, bien o servicio por el cual se contrató el crédito." sqref="B7:B8"/>
    <dataValidation allowBlank="1" showInputMessage="1" showErrorMessage="1" prompt="Entidad Financiera que otorga el crédito o financiamiento al Municipio, Ejecutivo Estatal, etc." sqref="C7:C8"/>
    <dataValidation allowBlank="1" showInputMessage="1" showErrorMessage="1" prompt="El registro numérico con que el ACREEDOR registra el contrato." sqref="D7:D8"/>
    <dataValidation allowBlank="1" showInputMessage="1" showErrorMessage="1" prompt="Instrumento financiero, mediante el cual se contrata y se obliga el pago del crédito: Emisión de bonos, pagarés, cetes, etc." sqref="E7:E8"/>
    <dataValidation allowBlank="1" showInputMessage="1" showErrorMessage="1" prompt="Monto del Capital (PRÉSTAMO O FINANCIAMIENTO) contratado. " sqref="F7:G7"/>
    <dataValidation allowBlank="1" showInputMessage="1" showErrorMessage="1" prompt="Monto del financiamiento que efectivamente se ha utilizado." sqref="H7"/>
    <dataValidation allowBlank="1" showInputMessage="1" showErrorMessage="1" prompt="Saldo por pagar actualizado." sqref="I7:I8"/>
    <dataValidation allowBlank="1" showInputMessage="1" showErrorMessage="1" prompt="Intereses pactados durante la vigencia del contrato." sqref="J7:J8"/>
    <dataValidation allowBlank="1" showInputMessage="1" showErrorMessage="1" prompt="Monto del Capital (PRÉSTAMO O FINANCIAMIENTO) pagado, desde la fecha de su contratación hasta la fecha del reporte (acumulado), sin intereses." sqref="K7:L7"/>
    <dataValidation allowBlank="1" showInputMessage="1" showErrorMessage="1" prompt="Costo financiero del pago desde la fecha de su contratación hasta la fecha del reporte." sqref="M7:M8"/>
    <dataValidation allowBlank="1" showInputMessage="1" showErrorMessage="1" prompt="Número de amortización respecto del total pactado, contados desde la fecha de su contratación hasta la fecha del reporte. Ej. 26/180 (reflejar por renglón cada uno de los pagos efectuados en el periodo de cada crédito). " sqref="P7:P8"/>
    <dataValidation allowBlank="1" showInputMessage="1" showErrorMessage="1" prompt="Número de pagos efectuados durante el periodo que se está reportando." sqref="Q7:Q8"/>
    <dataValidation allowBlank="1" showInputMessage="1" showErrorMessage="1" prompt="Fecha al momento del otorgamiento del crédito y se plasma en el contrato." sqref="R7:R8"/>
    <dataValidation allowBlank="1" showInputMessage="1" showErrorMessage="1" prompt="Fecha originalmente pactada en el contrato, en la que se presume debe quedar cubierto el pago total del crédito otorgado." sqref="S7:S8"/>
    <dataValidation allowBlank="1" showInputMessage="1" showErrorMessage="1" prompt="De acuerdo a la Ley de Deuda Pública; la Deuda debe ser registrada en el &quot;Registro Estatal de Deuda Pública&quot;." sqref="T7:T8"/>
    <dataValidation allowBlank="1" showInputMessage="1" showErrorMessage="1" prompt="Ampliación en su caso, de la &quot;FECHA DE VENCIMIENTO&quot;." sqref="U7:U8"/>
    <dataValidation allowBlank="1" showInputMessage="1" showErrorMessage="1" prompt="Por lo regular el Gobierno del Estado, es el Aval de los Municipios." sqref="V7:V8"/>
    <dataValidation allowBlank="1" showInputMessage="1" showErrorMessage="1" prompt="Documento que garantiza el compromiso de pagar la obligación. Ej. Participaciones, etc." sqref="W7:W8"/>
    <dataValidation allowBlank="1" showInputMessage="1" showErrorMessage="1" prompt="Especificar la fuente del ingreso con el que se cubrirá el financiamiento." sqref="X7:X8"/>
    <dataValidation allowBlank="1" showInputMessage="1" showErrorMessage="1" prompt="Documento donde el Congreso Estatal autoriza al ENTE PÚBLICO A CONTRAER DEUDA." sqref="Y7:Y8"/>
    <dataValidation allowBlank="1" showInputMessage="1" showErrorMessage="1" prompt="Indicar si se trata de un &quot;Contrato Nuevo&quot;, &quot;Contrato Existente&quot; o &quot;Reestructuración&quot;." sqref="AA7:AA8"/>
    <dataValidation allowBlank="1" showInputMessage="1" showErrorMessage="1" prompt="Fecha en que el Congreso Estatal autoriza al ENTE PÚBLICO A CONTRAER DEUDA." sqref="Z7:Z8"/>
  </dataValidations>
  <printOptions horizontalCentered="1"/>
  <pageMargins left="0.19685039370078741" right="0.11811023622047245" top="0.74803149606299213" bottom="0.74803149606299213" header="0.31496062992125984" footer="0.31496062992125984"/>
  <pageSetup scale="42" orientation="landscape" horizontalDpi="300" verticalDpi="30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topLeftCell="A10" zoomScaleNormal="100" zoomScaleSheetLayoutView="100" workbookViewId="0">
      <selection sqref="A1:E78"/>
    </sheetView>
  </sheetViews>
  <sheetFormatPr baseColWidth="10" defaultColWidth="12.42578125" defaultRowHeight="11.25"/>
  <cols>
    <col min="1" max="1" width="19.7109375" style="1" customWidth="1"/>
    <col min="2" max="2" width="50.7109375" style="1" customWidth="1"/>
    <col min="3" max="4" width="17.7109375" style="368" customWidth="1"/>
    <col min="5" max="16384" width="12.42578125" style="1"/>
  </cols>
  <sheetData>
    <row r="1" spans="1:4">
      <c r="A1" s="482" t="s">
        <v>1691</v>
      </c>
      <c r="B1" s="482"/>
      <c r="D1" s="369"/>
    </row>
    <row r="2" spans="1:4">
      <c r="A2" s="482" t="s">
        <v>51</v>
      </c>
      <c r="B2" s="482"/>
    </row>
    <row r="3" spans="1:4" s="437" customFormat="1">
      <c r="C3" s="483"/>
      <c r="D3" s="483"/>
    </row>
    <row r="4" spans="1:4" s="437" customFormat="1">
      <c r="C4" s="483"/>
      <c r="D4" s="483"/>
    </row>
    <row r="5" spans="1:4" s="437" customFormat="1" ht="11.25" customHeight="1">
      <c r="A5" s="468" t="s">
        <v>2035</v>
      </c>
      <c r="B5" s="468"/>
      <c r="C5" s="438"/>
      <c r="D5" s="372" t="s">
        <v>2036</v>
      </c>
    </row>
    <row r="6" spans="1:4" ht="11.25" customHeight="1">
      <c r="A6" s="487"/>
      <c r="B6" s="487"/>
      <c r="C6" s="488"/>
      <c r="D6" s="560"/>
    </row>
    <row r="7" spans="1:4" ht="15" customHeight="1">
      <c r="A7" s="375" t="s">
        <v>1695</v>
      </c>
      <c r="B7" s="376" t="s">
        <v>1696</v>
      </c>
      <c r="C7" s="377" t="s">
        <v>1697</v>
      </c>
      <c r="D7" s="377" t="s">
        <v>1777</v>
      </c>
    </row>
    <row r="8" spans="1:4" ht="56.25">
      <c r="A8" s="393" t="s">
        <v>2037</v>
      </c>
      <c r="B8" s="393" t="s">
        <v>2038</v>
      </c>
      <c r="C8" s="395">
        <v>17692851.890000001</v>
      </c>
      <c r="D8" s="381" t="s">
        <v>2039</v>
      </c>
    </row>
    <row r="9" spans="1:4" ht="45">
      <c r="A9" s="393" t="s">
        <v>2040</v>
      </c>
      <c r="B9" s="393" t="s">
        <v>2041</v>
      </c>
      <c r="C9" s="395">
        <v>2510249.67</v>
      </c>
      <c r="D9" s="381" t="s">
        <v>2042</v>
      </c>
    </row>
    <row r="10" spans="1:4" ht="45">
      <c r="A10" s="393" t="s">
        <v>2043</v>
      </c>
      <c r="B10" s="393" t="s">
        <v>2044</v>
      </c>
      <c r="C10" s="395">
        <v>317033.07</v>
      </c>
      <c r="D10" s="381" t="s">
        <v>2045</v>
      </c>
    </row>
    <row r="11" spans="1:4" ht="45">
      <c r="A11" s="393" t="s">
        <v>2046</v>
      </c>
      <c r="B11" s="393" t="s">
        <v>2047</v>
      </c>
      <c r="C11" s="395">
        <v>93957.05</v>
      </c>
      <c r="D11" s="381" t="s">
        <v>2048</v>
      </c>
    </row>
    <row r="12" spans="1:4" ht="22.5">
      <c r="A12" s="393" t="s">
        <v>2049</v>
      </c>
      <c r="B12" s="393" t="s">
        <v>2050</v>
      </c>
      <c r="C12" s="395">
        <v>96109.55</v>
      </c>
      <c r="D12" s="381" t="s">
        <v>2051</v>
      </c>
    </row>
    <row r="13" spans="1:4" ht="11.25" hidden="1" customHeight="1">
      <c r="A13" s="393"/>
      <c r="B13" s="393"/>
      <c r="C13" s="395"/>
      <c r="D13" s="381"/>
    </row>
    <row r="14" spans="1:4" ht="11.25" hidden="1" customHeight="1">
      <c r="A14" s="393"/>
      <c r="B14" s="393"/>
      <c r="C14" s="395"/>
      <c r="D14" s="381"/>
    </row>
    <row r="15" spans="1:4" ht="11.25" hidden="1" customHeight="1">
      <c r="A15" s="393"/>
      <c r="B15" s="393"/>
      <c r="C15" s="395"/>
      <c r="D15" s="381"/>
    </row>
    <row r="16" spans="1:4" hidden="1">
      <c r="A16" s="393"/>
      <c r="B16" s="393"/>
      <c r="C16" s="395"/>
      <c r="D16" s="381"/>
    </row>
    <row r="17" spans="1:4" hidden="1">
      <c r="A17" s="393"/>
      <c r="B17" s="393"/>
      <c r="C17" s="395"/>
      <c r="D17" s="381"/>
    </row>
    <row r="18" spans="1:4" hidden="1">
      <c r="A18" s="393"/>
      <c r="B18" s="393"/>
      <c r="C18" s="395"/>
      <c r="D18" s="381"/>
    </row>
    <row r="19" spans="1:4" hidden="1">
      <c r="A19" s="393"/>
      <c r="B19" s="393"/>
      <c r="C19" s="395"/>
      <c r="D19" s="381"/>
    </row>
    <row r="20" spans="1:4" hidden="1">
      <c r="A20" s="393"/>
      <c r="B20" s="393"/>
      <c r="C20" s="395"/>
      <c r="D20" s="381"/>
    </row>
    <row r="21" spans="1:4" hidden="1">
      <c r="A21" s="393"/>
      <c r="B21" s="393"/>
      <c r="C21" s="395"/>
      <c r="D21" s="381"/>
    </row>
    <row r="22" spans="1:4" hidden="1">
      <c r="A22" s="393"/>
      <c r="B22" s="393"/>
      <c r="C22" s="395"/>
      <c r="D22" s="381"/>
    </row>
    <row r="23" spans="1:4" hidden="1">
      <c r="A23" s="393"/>
      <c r="B23" s="393"/>
      <c r="C23" s="395"/>
      <c r="D23" s="381"/>
    </row>
    <row r="24" spans="1:4" hidden="1">
      <c r="A24" s="393"/>
      <c r="B24" s="393"/>
      <c r="C24" s="395"/>
      <c r="D24" s="381"/>
    </row>
    <row r="25" spans="1:4" hidden="1">
      <c r="A25" s="393"/>
      <c r="B25" s="393"/>
      <c r="C25" s="395"/>
      <c r="D25" s="381"/>
    </row>
    <row r="26" spans="1:4" hidden="1">
      <c r="A26" s="393"/>
      <c r="B26" s="393"/>
      <c r="C26" s="395"/>
      <c r="D26" s="381"/>
    </row>
    <row r="27" spans="1:4" hidden="1">
      <c r="A27" s="393"/>
      <c r="B27" s="393"/>
      <c r="C27" s="395"/>
      <c r="D27" s="381"/>
    </row>
    <row r="28" spans="1:4" hidden="1">
      <c r="A28" s="393"/>
      <c r="B28" s="393"/>
      <c r="C28" s="395"/>
      <c r="D28" s="381"/>
    </row>
    <row r="29" spans="1:4" hidden="1">
      <c r="A29" s="393"/>
      <c r="B29" s="393"/>
      <c r="C29" s="395"/>
      <c r="D29" s="381"/>
    </row>
    <row r="30" spans="1:4" hidden="1">
      <c r="A30" s="393"/>
      <c r="B30" s="393"/>
      <c r="C30" s="395"/>
      <c r="D30" s="381"/>
    </row>
    <row r="31" spans="1:4" hidden="1">
      <c r="A31" s="393"/>
      <c r="B31" s="393"/>
      <c r="C31" s="395"/>
      <c r="D31" s="381"/>
    </row>
    <row r="32" spans="1:4" hidden="1">
      <c r="A32" s="393"/>
      <c r="B32" s="393"/>
      <c r="C32" s="395"/>
      <c r="D32" s="381"/>
    </row>
    <row r="33" spans="1:4" hidden="1">
      <c r="A33" s="393"/>
      <c r="B33" s="393"/>
      <c r="C33" s="395"/>
      <c r="D33" s="381"/>
    </row>
    <row r="34" spans="1:4" hidden="1">
      <c r="A34" s="393"/>
      <c r="B34" s="393"/>
      <c r="C34" s="395"/>
      <c r="D34" s="381"/>
    </row>
    <row r="35" spans="1:4" hidden="1">
      <c r="A35" s="393"/>
      <c r="B35" s="393"/>
      <c r="C35" s="395"/>
      <c r="D35" s="381"/>
    </row>
    <row r="36" spans="1:4" hidden="1">
      <c r="A36" s="393"/>
      <c r="B36" s="393"/>
      <c r="C36" s="395"/>
      <c r="D36" s="381"/>
    </row>
    <row r="37" spans="1:4" hidden="1">
      <c r="A37" s="393"/>
      <c r="B37" s="393"/>
      <c r="C37" s="395"/>
      <c r="D37" s="381"/>
    </row>
    <row r="38" spans="1:4" hidden="1">
      <c r="A38" s="393"/>
      <c r="B38" s="393"/>
      <c r="C38" s="395"/>
      <c r="D38" s="381"/>
    </row>
    <row r="39" spans="1:4" hidden="1">
      <c r="A39" s="393"/>
      <c r="B39" s="393"/>
      <c r="C39" s="395"/>
      <c r="D39" s="381"/>
    </row>
    <row r="40" spans="1:4" hidden="1">
      <c r="A40" s="393"/>
      <c r="B40" s="393"/>
      <c r="C40" s="395"/>
      <c r="D40" s="381"/>
    </row>
    <row r="41" spans="1:4" hidden="1">
      <c r="A41" s="393"/>
      <c r="B41" s="393"/>
      <c r="C41" s="395"/>
      <c r="D41" s="381"/>
    </row>
    <row r="42" spans="1:4" hidden="1">
      <c r="A42" s="393"/>
      <c r="B42" s="393"/>
      <c r="C42" s="395"/>
      <c r="D42" s="381"/>
    </row>
    <row r="43" spans="1:4">
      <c r="A43" s="393"/>
      <c r="B43" s="393"/>
      <c r="C43" s="395"/>
      <c r="D43" s="381"/>
    </row>
    <row r="44" spans="1:4">
      <c r="A44" s="393"/>
      <c r="B44" s="393"/>
      <c r="C44" s="395"/>
      <c r="D44" s="381"/>
    </row>
    <row r="45" spans="1:4" s="379" customFormat="1">
      <c r="A45" s="420"/>
      <c r="B45" s="420" t="s">
        <v>2052</v>
      </c>
      <c r="C45" s="404">
        <f>SUM(C8:C44)</f>
        <v>20710201.230000004</v>
      </c>
      <c r="D45" s="387"/>
    </row>
    <row r="46" spans="1:4" s="379" customFormat="1">
      <c r="A46" s="464"/>
      <c r="B46" s="464"/>
      <c r="C46" s="400"/>
      <c r="D46" s="400"/>
    </row>
    <row r="47" spans="1:4" s="379" customFormat="1">
      <c r="A47" s="464"/>
      <c r="B47" s="464"/>
      <c r="C47" s="400"/>
      <c r="D47" s="400"/>
    </row>
    <row r="48" spans="1:4">
      <c r="A48" s="401"/>
      <c r="B48" s="401"/>
      <c r="C48" s="561"/>
      <c r="D48" s="561"/>
    </row>
    <row r="49" spans="1:4" ht="21.75" customHeight="1">
      <c r="A49" s="468" t="s">
        <v>2053</v>
      </c>
      <c r="B49" s="468"/>
      <c r="C49" s="562"/>
      <c r="D49" s="372" t="s">
        <v>2054</v>
      </c>
    </row>
    <row r="50" spans="1:4">
      <c r="A50" s="487"/>
      <c r="B50" s="487"/>
      <c r="C50" s="488"/>
      <c r="D50" s="560"/>
    </row>
    <row r="51" spans="1:4" ht="15" customHeight="1">
      <c r="A51" s="375" t="s">
        <v>1695</v>
      </c>
      <c r="B51" s="376" t="s">
        <v>1696</v>
      </c>
      <c r="C51" s="377" t="s">
        <v>1697</v>
      </c>
      <c r="D51" s="377" t="s">
        <v>1777</v>
      </c>
    </row>
    <row r="52" spans="1:4" ht="101.25">
      <c r="A52" s="393" t="s">
        <v>2055</v>
      </c>
      <c r="B52" s="393" t="s">
        <v>2056</v>
      </c>
      <c r="C52" s="395">
        <v>105969365.59999999</v>
      </c>
      <c r="D52" s="381" t="s">
        <v>2057</v>
      </c>
    </row>
    <row r="53" spans="1:4" ht="45">
      <c r="A53" s="393" t="s">
        <v>2058</v>
      </c>
      <c r="B53" s="393" t="s">
        <v>2059</v>
      </c>
      <c r="C53" s="395">
        <v>992496</v>
      </c>
      <c r="D53" s="381" t="s">
        <v>2060</v>
      </c>
    </row>
    <row r="54" spans="1:4">
      <c r="A54" s="393"/>
      <c r="B54" s="393"/>
      <c r="C54" s="395"/>
      <c r="D54" s="381"/>
    </row>
    <row r="55" spans="1:4" hidden="1">
      <c r="A55" s="393"/>
      <c r="B55" s="393"/>
      <c r="C55" s="395"/>
      <c r="D55" s="381"/>
    </row>
    <row r="56" spans="1:4" hidden="1">
      <c r="A56" s="393"/>
      <c r="B56" s="393"/>
      <c r="C56" s="395"/>
      <c r="D56" s="381"/>
    </row>
    <row r="57" spans="1:4" hidden="1">
      <c r="A57" s="393"/>
      <c r="B57" s="393"/>
      <c r="C57" s="395"/>
      <c r="D57" s="381"/>
    </row>
    <row r="58" spans="1:4" hidden="1">
      <c r="A58" s="393"/>
      <c r="B58" s="393"/>
      <c r="C58" s="395"/>
      <c r="D58" s="381"/>
    </row>
    <row r="59" spans="1:4" hidden="1">
      <c r="A59" s="393"/>
      <c r="B59" s="393"/>
      <c r="C59" s="395"/>
      <c r="D59" s="381"/>
    </row>
    <row r="60" spans="1:4" hidden="1">
      <c r="A60" s="393"/>
      <c r="B60" s="393"/>
      <c r="C60" s="395"/>
      <c r="D60" s="381"/>
    </row>
    <row r="61" spans="1:4" hidden="1">
      <c r="A61" s="393"/>
      <c r="B61" s="393"/>
      <c r="C61" s="395"/>
      <c r="D61" s="381"/>
    </row>
    <row r="62" spans="1:4" hidden="1">
      <c r="A62" s="393"/>
      <c r="B62" s="393"/>
      <c r="C62" s="395"/>
      <c r="D62" s="381"/>
    </row>
    <row r="63" spans="1:4" hidden="1">
      <c r="A63" s="393"/>
      <c r="B63" s="393"/>
      <c r="C63" s="395"/>
      <c r="D63" s="381"/>
    </row>
    <row r="64" spans="1:4" hidden="1">
      <c r="A64" s="393"/>
      <c r="B64" s="393"/>
      <c r="C64" s="395"/>
      <c r="D64" s="381"/>
    </row>
    <row r="65" spans="1:4" hidden="1">
      <c r="A65" s="393"/>
      <c r="B65" s="393"/>
      <c r="C65" s="395"/>
      <c r="D65" s="381"/>
    </row>
    <row r="66" spans="1:4" hidden="1">
      <c r="A66" s="393"/>
      <c r="B66" s="393"/>
      <c r="C66" s="395"/>
      <c r="D66" s="381"/>
    </row>
    <row r="67" spans="1:4" hidden="1">
      <c r="A67" s="393"/>
      <c r="B67" s="393"/>
      <c r="C67" s="395"/>
      <c r="D67" s="381"/>
    </row>
    <row r="68" spans="1:4" hidden="1">
      <c r="A68" s="393"/>
      <c r="B68" s="393"/>
      <c r="C68" s="395"/>
      <c r="D68" s="381"/>
    </row>
    <row r="69" spans="1:4" hidden="1">
      <c r="A69" s="393"/>
      <c r="B69" s="393"/>
      <c r="C69" s="395"/>
      <c r="D69" s="381"/>
    </row>
    <row r="70" spans="1:4" hidden="1">
      <c r="A70" s="393"/>
      <c r="B70" s="393"/>
      <c r="C70" s="395"/>
      <c r="D70" s="381"/>
    </row>
    <row r="71" spans="1:4" hidden="1">
      <c r="A71" s="393"/>
      <c r="B71" s="393"/>
      <c r="C71" s="395"/>
      <c r="D71" s="381"/>
    </row>
    <row r="72" spans="1:4" hidden="1">
      <c r="A72" s="393"/>
      <c r="B72" s="393"/>
      <c r="C72" s="395"/>
      <c r="D72" s="381"/>
    </row>
    <row r="73" spans="1:4" hidden="1">
      <c r="A73" s="393"/>
      <c r="B73" s="393"/>
      <c r="C73" s="395"/>
      <c r="D73" s="381"/>
    </row>
    <row r="74" spans="1:4" hidden="1">
      <c r="A74" s="393"/>
      <c r="B74" s="393"/>
      <c r="C74" s="395"/>
      <c r="D74" s="381"/>
    </row>
    <row r="75" spans="1:4" hidden="1">
      <c r="A75" s="393"/>
      <c r="B75" s="393"/>
      <c r="C75" s="395"/>
      <c r="D75" s="381"/>
    </row>
    <row r="76" spans="1:4" hidden="1">
      <c r="A76" s="393"/>
      <c r="B76" s="393"/>
      <c r="C76" s="395"/>
      <c r="D76" s="381"/>
    </row>
    <row r="77" spans="1:4" hidden="1">
      <c r="A77" s="393"/>
      <c r="B77" s="393"/>
      <c r="C77" s="395"/>
      <c r="D77" s="381"/>
    </row>
    <row r="78" spans="1:4" hidden="1">
      <c r="A78" s="393"/>
      <c r="B78" s="393"/>
      <c r="C78" s="395"/>
      <c r="D78" s="381"/>
    </row>
    <row r="79" spans="1:4" hidden="1">
      <c r="A79" s="393"/>
      <c r="B79" s="393"/>
      <c r="C79" s="395"/>
      <c r="D79" s="381"/>
    </row>
    <row r="80" spans="1:4" hidden="1">
      <c r="A80" s="393"/>
      <c r="B80" s="393"/>
      <c r="C80" s="395"/>
      <c r="D80" s="381"/>
    </row>
    <row r="81" spans="1:4" hidden="1">
      <c r="A81" s="393"/>
      <c r="B81" s="393"/>
      <c r="C81" s="395"/>
      <c r="D81" s="381"/>
    </row>
    <row r="82" spans="1:4" hidden="1">
      <c r="A82" s="393"/>
      <c r="B82" s="393"/>
      <c r="C82" s="395"/>
      <c r="D82" s="381"/>
    </row>
    <row r="83" spans="1:4" hidden="1">
      <c r="A83" s="393"/>
      <c r="B83" s="393"/>
      <c r="C83" s="395"/>
      <c r="D83" s="381"/>
    </row>
    <row r="84" spans="1:4" hidden="1">
      <c r="A84" s="393"/>
      <c r="B84" s="393"/>
      <c r="C84" s="395"/>
      <c r="D84" s="381"/>
    </row>
    <row r="85" spans="1:4" hidden="1">
      <c r="A85" s="393"/>
      <c r="B85" s="393"/>
      <c r="C85" s="395"/>
      <c r="D85" s="381"/>
    </row>
    <row r="86" spans="1:4" hidden="1">
      <c r="A86" s="393"/>
      <c r="B86" s="393"/>
      <c r="C86" s="395"/>
      <c r="D86" s="381"/>
    </row>
    <row r="87" spans="1:4" hidden="1">
      <c r="A87" s="393"/>
      <c r="B87" s="393"/>
      <c r="C87" s="395"/>
      <c r="D87" s="381"/>
    </row>
    <row r="88" spans="1:4">
      <c r="A88" s="393"/>
      <c r="B88" s="393"/>
      <c r="C88" s="395"/>
      <c r="D88" s="381"/>
    </row>
    <row r="89" spans="1:4">
      <c r="A89" s="420"/>
      <c r="B89" s="420" t="s">
        <v>2061</v>
      </c>
      <c r="C89" s="404">
        <f>SUM(C52:C88)</f>
        <v>106961861.59999999</v>
      </c>
      <c r="D89" s="387"/>
    </row>
    <row r="90" spans="1:4">
      <c r="A90" s="401"/>
      <c r="B90" s="401"/>
      <c r="C90" s="561"/>
      <c r="D90" s="561"/>
    </row>
    <row r="91" spans="1:4">
      <c r="A91" s="401"/>
      <c r="B91" s="401"/>
      <c r="C91" s="561"/>
      <c r="D91" s="561"/>
    </row>
    <row r="92" spans="1:4">
      <c r="A92" s="401"/>
      <c r="B92" s="401"/>
      <c r="C92" s="561"/>
      <c r="D92" s="561"/>
    </row>
    <row r="93" spans="1:4">
      <c r="A93" s="401"/>
      <c r="B93" s="401"/>
      <c r="C93" s="561"/>
      <c r="D93" s="561"/>
    </row>
    <row r="94" spans="1:4">
      <c r="A94" s="401"/>
      <c r="B94" s="401"/>
      <c r="C94" s="561"/>
      <c r="D94" s="561"/>
    </row>
    <row r="95" spans="1:4">
      <c r="A95" s="401"/>
      <c r="B95" s="401"/>
      <c r="C95" s="561"/>
      <c r="D95" s="561"/>
    </row>
    <row r="96" spans="1:4">
      <c r="A96" s="401"/>
      <c r="B96" s="401"/>
      <c r="C96" s="561"/>
      <c r="D96" s="561"/>
    </row>
    <row r="97" spans="1:4">
      <c r="A97" s="401"/>
      <c r="B97" s="401"/>
      <c r="C97" s="561"/>
      <c r="D97" s="561"/>
    </row>
    <row r="98" spans="1:4">
      <c r="A98" s="401"/>
      <c r="B98" s="401"/>
      <c r="C98" s="561"/>
      <c r="D98" s="561"/>
    </row>
    <row r="99" spans="1:4">
      <c r="A99" s="401"/>
      <c r="B99" s="401"/>
      <c r="C99" s="561"/>
      <c r="D99" s="561"/>
    </row>
    <row r="100" spans="1:4">
      <c r="A100" s="401"/>
      <c r="B100" s="401"/>
      <c r="C100" s="561"/>
      <c r="D100" s="561"/>
    </row>
    <row r="101" spans="1:4">
      <c r="A101" s="401"/>
      <c r="B101" s="401"/>
      <c r="C101" s="561"/>
      <c r="D101" s="561"/>
    </row>
    <row r="102" spans="1:4">
      <c r="A102" s="401"/>
      <c r="B102" s="401"/>
      <c r="C102" s="561"/>
      <c r="D102" s="561"/>
    </row>
    <row r="103" spans="1:4">
      <c r="A103" s="401"/>
      <c r="B103" s="401"/>
      <c r="C103" s="561"/>
      <c r="D103" s="561"/>
    </row>
    <row r="104" spans="1:4">
      <c r="A104" s="401"/>
      <c r="B104" s="401"/>
      <c r="C104" s="561"/>
      <c r="D104" s="561"/>
    </row>
    <row r="105" spans="1:4">
      <c r="A105" s="401"/>
      <c r="B105" s="401"/>
      <c r="C105" s="561"/>
      <c r="D105" s="561"/>
    </row>
    <row r="106" spans="1:4">
      <c r="A106" s="401"/>
      <c r="B106" s="401"/>
      <c r="C106" s="561"/>
      <c r="D106" s="561"/>
    </row>
  </sheetData>
  <dataValidations count="4">
    <dataValidation allowBlank="1" showInputMessage="1" showErrorMessage="1" prompt="Corresponde al número de la cuenta de acuerdo al Plan de Cuentas emitido por el CONAC." sqref="A7 A51"/>
    <dataValidation allowBlank="1" showInputMessage="1" showErrorMessage="1" prompt="Saldo final del periodo que corresponde la cuenta pública presentada (trimestral: 1er, 2do, 3ro. o 4to.)." sqref="C51 C7"/>
    <dataValidation allowBlank="1" showInputMessage="1" showErrorMessage="1" prompt="Corresponde al nombre o descripción de la cuenta de acuerdo al Plan de Cuentas emitido por el CONAC." sqref="B7 B51"/>
    <dataValidation allowBlank="1" showInputMessage="1" showErrorMessage="1" prompt="Características cualitativas significativas que les impacten financieramente." sqref="D7 D51"/>
  </dataValidations>
  <pageMargins left="0.70866141732283472" right="0.70866141732283472" top="0.98425196850393704" bottom="0.98425196850393704" header="0.31496062992125984" footer="0.31496062992125984"/>
  <pageSetup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2"/>
  <sheetViews>
    <sheetView topLeftCell="A64" zoomScale="115" zoomScaleNormal="115" workbookViewId="0">
      <selection activeCell="C156" sqref="C156"/>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42578125" style="35" bestFit="1" customWidth="1"/>
    <col min="5" max="5" width="19.140625" style="35" customWidth="1"/>
    <col min="6" max="6" width="15.5703125" style="102" customWidth="1"/>
    <col min="7" max="16384" width="9.140625" style="35"/>
  </cols>
  <sheetData>
    <row r="1" spans="1:6" s="41" customFormat="1" ht="18.95" customHeight="1">
      <c r="A1" s="751" t="str">
        <f>'ESF-COMUDE'!A1</f>
        <v>COMISION MUNICIPAL DE CULTURA FISICA Y DEPORTE DE LEON GUANAJUATO</v>
      </c>
      <c r="B1" s="751"/>
      <c r="C1" s="751"/>
      <c r="D1" s="33" t="s">
        <v>42</v>
      </c>
      <c r="E1" s="34">
        <f>'ESF-COMUDE'!H1</f>
        <v>2018</v>
      </c>
      <c r="F1" s="105"/>
    </row>
    <row r="2" spans="1:6" s="41" customFormat="1" ht="18.95" customHeight="1">
      <c r="A2" s="751" t="s">
        <v>481</v>
      </c>
      <c r="B2" s="751"/>
      <c r="C2" s="751"/>
      <c r="D2" s="33" t="s">
        <v>44</v>
      </c>
      <c r="E2" s="34" t="str">
        <f>'ESF-COMUDE'!H2</f>
        <v>Trimestral</v>
      </c>
      <c r="F2" s="105"/>
    </row>
    <row r="3" spans="1:6" s="41" customFormat="1" ht="18.95" customHeight="1">
      <c r="A3" s="751" t="str">
        <f>'ESF-COMUDE'!A3</f>
        <v>Correspondiente del 01 de Enero al 31 de Diciembre de 2018</v>
      </c>
      <c r="B3" s="751"/>
      <c r="C3" s="751"/>
      <c r="D3" s="33" t="s">
        <v>47</v>
      </c>
      <c r="E3" s="34">
        <f>'ESF-COMUDE'!H3</f>
        <v>4</v>
      </c>
      <c r="F3" s="105"/>
    </row>
    <row r="4" spans="1:6">
      <c r="A4" s="36" t="s">
        <v>108</v>
      </c>
      <c r="B4" s="37"/>
      <c r="C4" s="37"/>
      <c r="D4" s="37"/>
      <c r="E4" s="37"/>
    </row>
    <row r="6" spans="1:6">
      <c r="A6" s="37" t="s">
        <v>482</v>
      </c>
      <c r="B6" s="37"/>
      <c r="C6" s="37"/>
      <c r="D6" s="37"/>
      <c r="E6" s="37"/>
    </row>
    <row r="7" spans="1:6">
      <c r="A7" s="38" t="s">
        <v>110</v>
      </c>
      <c r="B7" s="38" t="s">
        <v>111</v>
      </c>
      <c r="C7" s="38" t="s">
        <v>483</v>
      </c>
      <c r="D7" s="38" t="s">
        <v>484</v>
      </c>
      <c r="E7" s="38"/>
    </row>
    <row r="8" spans="1:6">
      <c r="A8" s="39">
        <v>1111</v>
      </c>
      <c r="B8" s="35" t="s">
        <v>485</v>
      </c>
      <c r="C8" s="40">
        <v>18800</v>
      </c>
      <c r="D8" s="40">
        <v>16900</v>
      </c>
    </row>
    <row r="9" spans="1:6">
      <c r="A9" s="39">
        <v>1112</v>
      </c>
      <c r="B9" s="35" t="s">
        <v>486</v>
      </c>
      <c r="C9" s="40">
        <v>4037417.08</v>
      </c>
      <c r="D9" s="40">
        <v>4517747.2300000004</v>
      </c>
    </row>
    <row r="10" spans="1:6">
      <c r="A10" s="39">
        <v>1113</v>
      </c>
      <c r="B10" s="35" t="s">
        <v>487</v>
      </c>
      <c r="C10" s="40">
        <v>0</v>
      </c>
      <c r="D10" s="40">
        <v>0</v>
      </c>
    </row>
    <row r="11" spans="1:6">
      <c r="A11" s="39">
        <v>1114</v>
      </c>
      <c r="B11" s="35" t="s">
        <v>114</v>
      </c>
      <c r="C11" s="40">
        <v>0</v>
      </c>
      <c r="D11" s="40">
        <v>0</v>
      </c>
    </row>
    <row r="12" spans="1:6">
      <c r="A12" s="39">
        <v>1115</v>
      </c>
      <c r="B12" s="35" t="s">
        <v>116</v>
      </c>
      <c r="C12" s="40">
        <v>0</v>
      </c>
      <c r="D12" s="40">
        <v>0</v>
      </c>
    </row>
    <row r="13" spans="1:6">
      <c r="A13" s="39">
        <v>1116</v>
      </c>
      <c r="B13" s="35" t="s">
        <v>488</v>
      </c>
      <c r="C13" s="40">
        <v>13226</v>
      </c>
      <c r="D13" s="40">
        <v>13226</v>
      </c>
    </row>
    <row r="14" spans="1:6">
      <c r="A14" s="39">
        <v>1119</v>
      </c>
      <c r="B14" s="35" t="s">
        <v>489</v>
      </c>
      <c r="C14" s="40">
        <v>0</v>
      </c>
      <c r="D14" s="40">
        <v>0</v>
      </c>
    </row>
    <row r="15" spans="1:6">
      <c r="A15" s="39">
        <v>1110</v>
      </c>
      <c r="B15" s="35" t="s">
        <v>490</v>
      </c>
      <c r="C15" s="40">
        <f>SUM(C8:C14)</f>
        <v>4069443.08</v>
      </c>
      <c r="D15" s="40">
        <f>SUM(D8:D14)</f>
        <v>4547873.2300000004</v>
      </c>
    </row>
    <row r="18" spans="1:5">
      <c r="A18" s="37" t="s">
        <v>491</v>
      </c>
      <c r="B18" s="37"/>
      <c r="C18" s="37"/>
      <c r="D18" s="37"/>
      <c r="E18" s="37"/>
    </row>
    <row r="19" spans="1:5">
      <c r="A19" s="38" t="s">
        <v>110</v>
      </c>
      <c r="B19" s="38" t="s">
        <v>111</v>
      </c>
      <c r="C19" s="38" t="s">
        <v>112</v>
      </c>
      <c r="D19" s="38" t="s">
        <v>492</v>
      </c>
      <c r="E19" s="38" t="s">
        <v>493</v>
      </c>
    </row>
    <row r="20" spans="1:5">
      <c r="A20" s="39">
        <v>1230</v>
      </c>
      <c r="B20" s="35" t="s">
        <v>165</v>
      </c>
      <c r="C20" s="40">
        <v>0</v>
      </c>
    </row>
    <row r="21" spans="1:5">
      <c r="A21" s="39">
        <v>1231</v>
      </c>
      <c r="B21" s="35" t="s">
        <v>168</v>
      </c>
      <c r="C21" s="40">
        <v>0</v>
      </c>
    </row>
    <row r="22" spans="1:5">
      <c r="A22" s="39">
        <v>1232</v>
      </c>
      <c r="B22" s="35" t="s">
        <v>170</v>
      </c>
      <c r="C22" s="40">
        <v>0</v>
      </c>
    </row>
    <row r="23" spans="1:5">
      <c r="A23" s="39">
        <v>1233</v>
      </c>
      <c r="B23" s="35" t="s">
        <v>171</v>
      </c>
      <c r="C23" s="40">
        <v>0</v>
      </c>
    </row>
    <row r="24" spans="1:5">
      <c r="A24" s="39">
        <v>1234</v>
      </c>
      <c r="B24" s="35" t="s">
        <v>172</v>
      </c>
      <c r="C24" s="40">
        <v>0</v>
      </c>
    </row>
    <row r="25" spans="1:5">
      <c r="A25" s="39">
        <v>1235</v>
      </c>
      <c r="B25" s="35" t="s">
        <v>173</v>
      </c>
      <c r="C25" s="40">
        <v>0</v>
      </c>
    </row>
    <row r="26" spans="1:5">
      <c r="A26" s="39">
        <v>1236</v>
      </c>
      <c r="B26" s="35" t="s">
        <v>174</v>
      </c>
      <c r="C26" s="40">
        <v>0</v>
      </c>
    </row>
    <row r="27" spans="1:5">
      <c r="A27" s="39">
        <v>1239</v>
      </c>
      <c r="B27" s="35" t="s">
        <v>175</v>
      </c>
      <c r="C27" s="40">
        <v>0</v>
      </c>
    </row>
    <row r="28" spans="1:5">
      <c r="A28" s="39">
        <v>1240</v>
      </c>
      <c r="B28" s="35" t="s">
        <v>176</v>
      </c>
      <c r="C28" s="106">
        <v>473271.15999999829</v>
      </c>
    </row>
    <row r="29" spans="1:5">
      <c r="A29" s="39">
        <v>1241</v>
      </c>
      <c r="B29" s="35" t="s">
        <v>177</v>
      </c>
      <c r="C29" s="40">
        <v>194899.47999999998</v>
      </c>
    </row>
    <row r="30" spans="1:5">
      <c r="A30" s="39">
        <v>1242</v>
      </c>
      <c r="B30" s="35" t="s">
        <v>179</v>
      </c>
      <c r="C30" s="40">
        <v>175605.10999999987</v>
      </c>
    </row>
    <row r="31" spans="1:5">
      <c r="A31" s="39">
        <v>1243</v>
      </c>
      <c r="B31" s="35" t="s">
        <v>181</v>
      </c>
      <c r="C31" s="40">
        <v>15003.559999999998</v>
      </c>
    </row>
    <row r="32" spans="1:5">
      <c r="A32" s="39">
        <v>1244</v>
      </c>
      <c r="B32" s="35" t="s">
        <v>182</v>
      </c>
      <c r="C32" s="40">
        <v>0</v>
      </c>
    </row>
    <row r="33" spans="1:6">
      <c r="A33" s="39">
        <v>1245</v>
      </c>
      <c r="B33" s="35" t="s">
        <v>184</v>
      </c>
      <c r="C33" s="40"/>
    </row>
    <row r="34" spans="1:6">
      <c r="A34" s="39">
        <v>1246</v>
      </c>
      <c r="B34" s="35" t="s">
        <v>186</v>
      </c>
      <c r="C34" s="40">
        <v>87763.009999999776</v>
      </c>
    </row>
    <row r="35" spans="1:6">
      <c r="A35" s="39">
        <v>1247</v>
      </c>
      <c r="B35" s="35" t="s">
        <v>188</v>
      </c>
      <c r="C35" s="40">
        <v>0</v>
      </c>
    </row>
    <row r="36" spans="1:6">
      <c r="A36" s="39">
        <v>1248</v>
      </c>
      <c r="B36" s="35" t="s">
        <v>189</v>
      </c>
      <c r="C36" s="40">
        <v>0</v>
      </c>
    </row>
    <row r="37" spans="1:6">
      <c r="A37" s="39">
        <v>1250</v>
      </c>
      <c r="B37" s="35" t="s">
        <v>193</v>
      </c>
      <c r="C37" s="40">
        <v>12980</v>
      </c>
      <c r="F37" s="107"/>
    </row>
    <row r="38" spans="1:6">
      <c r="A38" s="39">
        <v>1251</v>
      </c>
      <c r="B38" s="35" t="s">
        <v>194</v>
      </c>
      <c r="C38" s="40">
        <v>12980</v>
      </c>
      <c r="F38" s="107"/>
    </row>
    <row r="39" spans="1:6">
      <c r="A39" s="39">
        <v>1252</v>
      </c>
      <c r="B39" s="35" t="s">
        <v>195</v>
      </c>
      <c r="C39" s="40">
        <v>0</v>
      </c>
      <c r="F39" s="108"/>
    </row>
    <row r="40" spans="1:6">
      <c r="A40" s="39">
        <v>1253</v>
      </c>
      <c r="B40" s="35" t="s">
        <v>196</v>
      </c>
      <c r="C40" s="40">
        <v>0</v>
      </c>
    </row>
    <row r="41" spans="1:6">
      <c r="A41" s="39">
        <v>1254</v>
      </c>
      <c r="B41" s="35" t="s">
        <v>197</v>
      </c>
      <c r="C41" s="40">
        <v>0</v>
      </c>
    </row>
    <row r="42" spans="1:6">
      <c r="A42" s="39">
        <v>1259</v>
      </c>
      <c r="B42" s="35" t="s">
        <v>198</v>
      </c>
      <c r="C42" s="40">
        <v>0</v>
      </c>
    </row>
    <row r="44" spans="1:6">
      <c r="A44" s="37" t="s">
        <v>494</v>
      </c>
      <c r="B44" s="37"/>
      <c r="C44" s="37"/>
      <c r="D44" s="37"/>
      <c r="E44" s="37"/>
    </row>
    <row r="45" spans="1:6">
      <c r="A45" s="38" t="s">
        <v>110</v>
      </c>
      <c r="B45" s="38" t="s">
        <v>111</v>
      </c>
      <c r="C45" s="38" t="s">
        <v>483</v>
      </c>
      <c r="D45" s="38" t="s">
        <v>484</v>
      </c>
      <c r="E45" s="38"/>
    </row>
    <row r="46" spans="1:6">
      <c r="A46" s="39">
        <v>5500</v>
      </c>
      <c r="B46" s="35" t="s">
        <v>428</v>
      </c>
      <c r="C46" s="106">
        <v>1325639.2</v>
      </c>
      <c r="D46" s="106">
        <v>1072741.8500000001</v>
      </c>
    </row>
    <row r="47" spans="1:6">
      <c r="A47" s="39">
        <v>5510</v>
      </c>
      <c r="B47" s="35" t="s">
        <v>429</v>
      </c>
      <c r="C47" s="106">
        <v>1329523.6100000001</v>
      </c>
      <c r="D47" s="106">
        <v>1059678.81</v>
      </c>
    </row>
    <row r="48" spans="1:6">
      <c r="A48" s="39">
        <v>5511</v>
      </c>
      <c r="B48" s="35" t="s">
        <v>430</v>
      </c>
      <c r="C48" s="106">
        <v>1268880.81</v>
      </c>
      <c r="D48" s="106">
        <v>1009372.82</v>
      </c>
    </row>
    <row r="49" spans="1:4">
      <c r="A49" s="39">
        <v>5512</v>
      </c>
      <c r="B49" s="35" t="s">
        <v>431</v>
      </c>
      <c r="C49" s="106">
        <v>0</v>
      </c>
      <c r="D49" s="106">
        <v>0</v>
      </c>
    </row>
    <row r="50" spans="1:4">
      <c r="A50" s="39">
        <v>5513</v>
      </c>
      <c r="B50" s="35" t="s">
        <v>432</v>
      </c>
      <c r="C50" s="106">
        <v>0</v>
      </c>
      <c r="D50" s="106">
        <v>0</v>
      </c>
    </row>
    <row r="51" spans="1:4">
      <c r="A51" s="39">
        <v>5514</v>
      </c>
      <c r="B51" s="35" t="s">
        <v>433</v>
      </c>
      <c r="C51" s="106">
        <v>0</v>
      </c>
      <c r="D51" s="106">
        <v>0</v>
      </c>
    </row>
    <row r="52" spans="1:4">
      <c r="A52" s="39">
        <v>5515</v>
      </c>
      <c r="B52" s="35" t="s">
        <v>434</v>
      </c>
      <c r="C52" s="106">
        <v>0</v>
      </c>
      <c r="D52" s="106">
        <v>0</v>
      </c>
    </row>
    <row r="53" spans="1:4">
      <c r="A53" s="39">
        <v>5516</v>
      </c>
      <c r="B53" s="35" t="s">
        <v>435</v>
      </c>
      <c r="C53" s="106">
        <v>0</v>
      </c>
      <c r="D53" s="106">
        <v>0</v>
      </c>
    </row>
    <row r="54" spans="1:4">
      <c r="A54" s="39">
        <v>5517</v>
      </c>
      <c r="B54" s="35" t="s">
        <v>436</v>
      </c>
      <c r="C54" s="106">
        <v>58400.13</v>
      </c>
      <c r="D54" s="106">
        <v>50305.99</v>
      </c>
    </row>
    <row r="55" spans="1:4">
      <c r="A55" s="39">
        <v>5518</v>
      </c>
      <c r="B55" s="35" t="s">
        <v>437</v>
      </c>
      <c r="C55" s="106">
        <v>2242.67</v>
      </c>
      <c r="D55" s="106">
        <v>1591.33</v>
      </c>
    </row>
    <row r="56" spans="1:4">
      <c r="A56" s="39">
        <v>5520</v>
      </c>
      <c r="B56" s="35" t="s">
        <v>438</v>
      </c>
      <c r="C56" s="106">
        <v>0</v>
      </c>
      <c r="D56" s="106">
        <v>0</v>
      </c>
    </row>
    <row r="57" spans="1:4">
      <c r="A57" s="39">
        <v>5521</v>
      </c>
      <c r="B57" s="35" t="s">
        <v>439</v>
      </c>
      <c r="C57" s="106">
        <v>0</v>
      </c>
      <c r="D57" s="106">
        <v>0</v>
      </c>
    </row>
    <row r="58" spans="1:4">
      <c r="A58" s="39">
        <v>5522</v>
      </c>
      <c r="B58" s="35" t="s">
        <v>440</v>
      </c>
      <c r="C58" s="106">
        <v>0</v>
      </c>
      <c r="D58" s="106">
        <v>0</v>
      </c>
    </row>
    <row r="59" spans="1:4">
      <c r="A59" s="39">
        <v>5530</v>
      </c>
      <c r="B59" s="35" t="s">
        <v>441</v>
      </c>
      <c r="C59" s="106">
        <v>-3884.41</v>
      </c>
      <c r="D59" s="106">
        <v>13063.04</v>
      </c>
    </row>
    <row r="60" spans="1:4">
      <c r="A60" s="39">
        <v>5531</v>
      </c>
      <c r="B60" s="35" t="s">
        <v>442</v>
      </c>
      <c r="C60" s="106">
        <v>0</v>
      </c>
      <c r="D60" s="106">
        <v>0</v>
      </c>
    </row>
    <row r="61" spans="1:4">
      <c r="A61" s="39">
        <v>5532</v>
      </c>
      <c r="B61" s="35" t="s">
        <v>443</v>
      </c>
      <c r="C61" s="106">
        <v>0</v>
      </c>
      <c r="D61" s="106">
        <v>0</v>
      </c>
    </row>
    <row r="62" spans="1:4">
      <c r="A62" s="39">
        <v>5533</v>
      </c>
      <c r="B62" s="35" t="s">
        <v>444</v>
      </c>
      <c r="C62" s="106">
        <v>0</v>
      </c>
      <c r="D62" s="106">
        <v>0</v>
      </c>
    </row>
    <row r="63" spans="1:4">
      <c r="A63" s="39">
        <v>5534</v>
      </c>
      <c r="B63" s="35" t="s">
        <v>445</v>
      </c>
      <c r="C63" s="106">
        <v>0</v>
      </c>
      <c r="D63" s="106">
        <v>0</v>
      </c>
    </row>
    <row r="64" spans="1:4">
      <c r="A64" s="39">
        <v>5535</v>
      </c>
      <c r="B64" s="35" t="s">
        <v>446</v>
      </c>
      <c r="C64" s="106">
        <v>-3884.41</v>
      </c>
      <c r="D64" s="106">
        <v>13063.04</v>
      </c>
    </row>
    <row r="65" spans="1:4">
      <c r="A65" s="39">
        <v>5540</v>
      </c>
      <c r="B65" s="35" t="s">
        <v>447</v>
      </c>
      <c r="C65" s="40">
        <v>0</v>
      </c>
      <c r="D65" s="106">
        <v>0</v>
      </c>
    </row>
    <row r="66" spans="1:4">
      <c r="A66" s="39">
        <v>5541</v>
      </c>
      <c r="B66" s="35" t="s">
        <v>447</v>
      </c>
      <c r="C66" s="40">
        <v>0</v>
      </c>
      <c r="D66" s="106">
        <v>0</v>
      </c>
    </row>
    <row r="67" spans="1:4">
      <c r="A67" s="39">
        <v>5550</v>
      </c>
      <c r="B67" s="35" t="s">
        <v>448</v>
      </c>
      <c r="C67" s="40">
        <v>0</v>
      </c>
      <c r="D67" s="106">
        <v>0</v>
      </c>
    </row>
    <row r="68" spans="1:4">
      <c r="A68" s="39">
        <v>5551</v>
      </c>
      <c r="B68" s="35" t="s">
        <v>448</v>
      </c>
      <c r="C68" s="40">
        <v>0</v>
      </c>
      <c r="D68" s="106">
        <v>0</v>
      </c>
    </row>
    <row r="69" spans="1:4">
      <c r="A69" s="39">
        <v>5590</v>
      </c>
      <c r="B69" s="35" t="s">
        <v>449</v>
      </c>
      <c r="C69" s="40">
        <v>0</v>
      </c>
      <c r="D69" s="106">
        <v>0</v>
      </c>
    </row>
    <row r="70" spans="1:4">
      <c r="A70" s="39">
        <v>5591</v>
      </c>
      <c r="B70" s="35" t="s">
        <v>450</v>
      </c>
      <c r="C70" s="40">
        <v>0</v>
      </c>
      <c r="D70" s="106">
        <v>0</v>
      </c>
    </row>
    <row r="71" spans="1:4">
      <c r="A71" s="39">
        <v>5592</v>
      </c>
      <c r="B71" s="35" t="s">
        <v>451</v>
      </c>
      <c r="C71" s="40">
        <v>0</v>
      </c>
      <c r="D71" s="106">
        <v>0</v>
      </c>
    </row>
    <row r="72" spans="1:4">
      <c r="A72" s="39">
        <v>5593</v>
      </c>
      <c r="B72" s="35" t="s">
        <v>452</v>
      </c>
      <c r="C72" s="40">
        <v>0</v>
      </c>
      <c r="D72" s="106">
        <v>0</v>
      </c>
    </row>
    <row r="73" spans="1:4">
      <c r="A73" s="39">
        <v>5594</v>
      </c>
      <c r="B73" s="35" t="s">
        <v>453</v>
      </c>
      <c r="C73" s="40">
        <v>0</v>
      </c>
      <c r="D73" s="106">
        <v>0</v>
      </c>
    </row>
    <row r="74" spans="1:4">
      <c r="A74" s="39">
        <v>5595</v>
      </c>
      <c r="B74" s="35" t="s">
        <v>454</v>
      </c>
      <c r="C74" s="40">
        <v>0</v>
      </c>
      <c r="D74" s="106">
        <v>0</v>
      </c>
    </row>
    <row r="75" spans="1:4">
      <c r="A75" s="39">
        <v>5596</v>
      </c>
      <c r="B75" s="35" t="s">
        <v>344</v>
      </c>
      <c r="C75" s="40">
        <v>0</v>
      </c>
      <c r="D75" s="106">
        <v>0</v>
      </c>
    </row>
    <row r="76" spans="1:4">
      <c r="A76" s="39">
        <v>5597</v>
      </c>
      <c r="B76" s="35" t="s">
        <v>455</v>
      </c>
      <c r="C76" s="40">
        <v>0</v>
      </c>
      <c r="D76" s="106">
        <v>0</v>
      </c>
    </row>
    <row r="77" spans="1:4">
      <c r="A77" s="39">
        <v>5599</v>
      </c>
      <c r="B77" s="35" t="s">
        <v>456</v>
      </c>
      <c r="C77" s="40">
        <v>0</v>
      </c>
      <c r="D77" s="106">
        <v>0</v>
      </c>
    </row>
    <row r="78" spans="1:4">
      <c r="A78" s="39">
        <v>5600</v>
      </c>
      <c r="B78" s="35" t="s">
        <v>457</v>
      </c>
      <c r="C78" s="40">
        <v>0</v>
      </c>
      <c r="D78" s="106">
        <v>0</v>
      </c>
    </row>
    <row r="79" spans="1:4">
      <c r="A79" s="39">
        <v>5610</v>
      </c>
      <c r="B79" s="35" t="s">
        <v>458</v>
      </c>
      <c r="C79" s="40">
        <v>0</v>
      </c>
      <c r="D79" s="106">
        <v>0</v>
      </c>
    </row>
    <row r="80" spans="1:4">
      <c r="A80" s="39">
        <v>5611</v>
      </c>
      <c r="B80" s="35" t="s">
        <v>459</v>
      </c>
      <c r="C80" s="40">
        <v>0</v>
      </c>
      <c r="D80" s="106">
        <v>0</v>
      </c>
    </row>
    <row r="82" spans="1:1" ht="12">
      <c r="A82" s="98" t="s">
        <v>586</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vertic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Normal="100" zoomScaleSheetLayoutView="100" workbookViewId="0">
      <selection sqref="A1:E78"/>
    </sheetView>
  </sheetViews>
  <sheetFormatPr baseColWidth="10" defaultRowHeight="11.25"/>
  <cols>
    <col min="1" max="1" width="20.7109375" style="1" customWidth="1"/>
    <col min="2" max="2" width="50.7109375" style="1" customWidth="1"/>
    <col min="3" max="3" width="17.7109375" style="191" customWidth="1"/>
    <col min="4" max="5" width="17.7109375" style="1" customWidth="1"/>
    <col min="6" max="6" width="11.42578125" style="1" customWidth="1"/>
    <col min="7" max="16384" width="11.42578125" style="1"/>
  </cols>
  <sheetData>
    <row r="1" spans="1:5">
      <c r="A1" s="482" t="s">
        <v>1691</v>
      </c>
      <c r="B1" s="482"/>
      <c r="C1" s="368"/>
      <c r="E1" s="369"/>
    </row>
    <row r="2" spans="1:5">
      <c r="A2" s="482" t="s">
        <v>51</v>
      </c>
      <c r="B2" s="482"/>
      <c r="C2" s="368"/>
    </row>
    <row r="3" spans="1:5">
      <c r="A3" s="437"/>
      <c r="B3" s="437"/>
      <c r="C3" s="483"/>
      <c r="D3" s="437"/>
      <c r="E3" s="437"/>
    </row>
    <row r="4" spans="1:5">
      <c r="A4" s="437"/>
      <c r="B4" s="437"/>
      <c r="C4" s="483"/>
      <c r="D4" s="437"/>
      <c r="E4" s="437"/>
    </row>
    <row r="5" spans="1:5" ht="11.25" customHeight="1">
      <c r="A5" s="468" t="s">
        <v>2062</v>
      </c>
      <c r="B5" s="468"/>
      <c r="C5" s="483"/>
      <c r="E5" s="372" t="s">
        <v>2063</v>
      </c>
    </row>
    <row r="6" spans="1:5">
      <c r="A6" s="487"/>
      <c r="B6" s="487"/>
      <c r="C6" s="488"/>
      <c r="D6" s="487"/>
      <c r="E6" s="560"/>
    </row>
    <row r="7" spans="1:5" ht="15" customHeight="1">
      <c r="A7" s="375" t="s">
        <v>1695</v>
      </c>
      <c r="B7" s="376" t="s">
        <v>1696</v>
      </c>
      <c r="C7" s="377" t="s">
        <v>1697</v>
      </c>
      <c r="D7" s="563" t="s">
        <v>1987</v>
      </c>
      <c r="E7" s="377" t="s">
        <v>1777</v>
      </c>
    </row>
    <row r="8" spans="1:5" ht="45">
      <c r="A8" s="564" t="s">
        <v>2064</v>
      </c>
      <c r="B8" s="564" t="s">
        <v>2065</v>
      </c>
      <c r="C8" s="565">
        <v>407785.76</v>
      </c>
      <c r="D8" s="566" t="s">
        <v>2066</v>
      </c>
      <c r="E8" s="566" t="s">
        <v>2067</v>
      </c>
    </row>
    <row r="9" spans="1:5" ht="135">
      <c r="A9" s="564" t="s">
        <v>2068</v>
      </c>
      <c r="B9" s="564" t="s">
        <v>2069</v>
      </c>
      <c r="C9" s="565">
        <f>168035.11+1071.02</f>
        <v>169106.12999999998</v>
      </c>
      <c r="D9" s="566" t="s">
        <v>2070</v>
      </c>
      <c r="E9" s="566" t="s">
        <v>2071</v>
      </c>
    </row>
    <row r="10" spans="1:5">
      <c r="A10" s="564"/>
      <c r="B10" s="564"/>
      <c r="C10" s="565"/>
      <c r="D10" s="567"/>
      <c r="E10" s="567"/>
    </row>
    <row r="11" spans="1:5">
      <c r="A11" s="564"/>
      <c r="B11" s="564"/>
      <c r="C11" s="565"/>
      <c r="D11" s="567"/>
      <c r="E11" s="567"/>
    </row>
    <row r="12" spans="1:5">
      <c r="A12" s="564"/>
      <c r="B12" s="564"/>
      <c r="C12" s="565"/>
      <c r="D12" s="567"/>
      <c r="E12" s="567"/>
    </row>
    <row r="13" spans="1:5">
      <c r="A13" s="564"/>
      <c r="B13" s="564"/>
      <c r="C13" s="565"/>
      <c r="D13" s="567"/>
      <c r="E13" s="567"/>
    </row>
    <row r="14" spans="1:5">
      <c r="A14" s="568"/>
      <c r="B14" s="420" t="s">
        <v>2072</v>
      </c>
      <c r="C14" s="406">
        <f>SUM(C8:C13)</f>
        <v>576891.89</v>
      </c>
      <c r="D14" s="569"/>
      <c r="E14" s="569"/>
    </row>
  </sheetData>
  <dataValidations count="5">
    <dataValidation allowBlank="1" showInputMessage="1" showErrorMessage="1" prompt="Corresponde al número de la cuenta de acuerdo al Plan de Cuentas emitido por el CONAC." sqref="A7"/>
    <dataValidation allowBlank="1" showInputMessage="1" showErrorMessage="1" prompt="Saldo final del periodo que corresponde la cuenta pública presentada (mensual:  enero, febrero, marzo, etc.; trimestral: 1er, 2do, 3ro. o 4to.)." sqref="C7"/>
    <dataValidation allowBlank="1" showInputMessage="1" showErrorMessage="1" prompt="Corresponde al nombre o descripción de la cuenta de acuerdo al Plan de Cuentas emitido por el CONAC." sqref="B7"/>
    <dataValidation allowBlank="1" showInputMessage="1" showErrorMessage="1" prompt="Procedencia de los otros ingresos: Productos financieros, bonificaciones y descuentos obtenidas, diferencias por tipo de cambio a favor, utilidades por participacion patrimonial, etc." sqref="D7"/>
    <dataValidation allowBlank="1" showInputMessage="1" showErrorMessage="1" prompt="Características cualitativas significativas que les impacten financieramente." sqref="E7"/>
  </dataValidations>
  <pageMargins left="0.70866141732283472" right="0.70866141732283472" top="0.74803149606299213" bottom="0.74803149606299213" header="0.31496062992125984" footer="0.31496062992125984"/>
  <pageSetup scale="72" orientation="portrait"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zoomScaleSheetLayoutView="100" workbookViewId="0">
      <selection sqref="A1:E78"/>
    </sheetView>
  </sheetViews>
  <sheetFormatPr baseColWidth="10" defaultRowHeight="11.25"/>
  <cols>
    <col min="1" max="1" width="25.140625" style="401" customWidth="1"/>
    <col min="2" max="2" width="50.7109375" style="401" customWidth="1"/>
    <col min="3" max="3" width="17.7109375" style="561" customWidth="1"/>
    <col min="4" max="4" width="17.7109375" style="584" customWidth="1"/>
    <col min="5" max="5" width="29.42578125" style="585" customWidth="1"/>
    <col min="6" max="8" width="11.42578125" style="401"/>
    <col min="9" max="16384" width="11.42578125" style="1"/>
  </cols>
  <sheetData>
    <row r="1" spans="1:8" s="437" customFormat="1" ht="11.25" customHeight="1">
      <c r="A1" s="482" t="s">
        <v>1691</v>
      </c>
      <c r="B1" s="482"/>
      <c r="C1" s="483"/>
      <c r="D1" s="570"/>
      <c r="E1" s="369"/>
    </row>
    <row r="2" spans="1:8" s="437" customFormat="1" ht="11.25" customHeight="1">
      <c r="A2" s="482" t="s">
        <v>51</v>
      </c>
      <c r="B2" s="482"/>
      <c r="C2" s="483"/>
      <c r="D2" s="570"/>
      <c r="E2" s="571"/>
    </row>
    <row r="3" spans="1:8" s="437" customFormat="1" ht="10.5" customHeight="1">
      <c r="C3" s="483"/>
      <c r="D3" s="570"/>
      <c r="E3" s="571"/>
    </row>
    <row r="4" spans="1:8" s="437" customFormat="1" ht="10.5" customHeight="1">
      <c r="C4" s="483"/>
      <c r="D4" s="570"/>
      <c r="E4" s="571"/>
    </row>
    <row r="5" spans="1:8" s="437" customFormat="1" ht="11.25" customHeight="1">
      <c r="A5" s="370" t="s">
        <v>2073</v>
      </c>
      <c r="B5" s="370"/>
      <c r="C5" s="483"/>
      <c r="D5" s="572"/>
      <c r="E5" s="573" t="s">
        <v>2074</v>
      </c>
    </row>
    <row r="6" spans="1:8" ht="11.25" customHeight="1">
      <c r="A6" s="373"/>
      <c r="B6" s="373"/>
      <c r="C6" s="366"/>
      <c r="D6" s="574"/>
      <c r="E6" s="365"/>
      <c r="F6" s="1"/>
      <c r="G6" s="1"/>
      <c r="H6" s="1"/>
    </row>
    <row r="7" spans="1:8" ht="15" customHeight="1">
      <c r="A7" s="375" t="s">
        <v>1695</v>
      </c>
      <c r="B7" s="376" t="s">
        <v>1696</v>
      </c>
      <c r="C7" s="377" t="s">
        <v>1697</v>
      </c>
      <c r="D7" s="575" t="s">
        <v>2075</v>
      </c>
      <c r="E7" s="576" t="s">
        <v>2076</v>
      </c>
      <c r="F7" s="1"/>
      <c r="G7" s="1"/>
      <c r="H7" s="1"/>
    </row>
    <row r="8" spans="1:8" ht="11.25" customHeight="1">
      <c r="A8" s="497" t="s">
        <v>2077</v>
      </c>
      <c r="B8" s="497" t="s">
        <v>2078</v>
      </c>
      <c r="C8" s="498">
        <v>311269.11</v>
      </c>
      <c r="D8" s="577">
        <f>C8/C31</f>
        <v>2.5558429057306923E-3</v>
      </c>
      <c r="E8" s="578" t="s">
        <v>2079</v>
      </c>
    </row>
    <row r="9" spans="1:8" ht="17.25" customHeight="1">
      <c r="A9" s="497" t="s">
        <v>2080</v>
      </c>
      <c r="B9" s="497" t="s">
        <v>2081</v>
      </c>
      <c r="C9" s="498">
        <v>54312</v>
      </c>
      <c r="D9" s="577">
        <f>C9/C31</f>
        <v>4.4595796831894231E-4</v>
      </c>
      <c r="E9" s="578" t="s">
        <v>2082</v>
      </c>
    </row>
    <row r="10" spans="1:8">
      <c r="A10" s="497" t="s">
        <v>2083</v>
      </c>
      <c r="B10" s="497" t="s">
        <v>2084</v>
      </c>
      <c r="C10" s="498">
        <v>1387326.68</v>
      </c>
      <c r="D10" s="577">
        <f>C10/C31</f>
        <v>1.1391393938861825E-2</v>
      </c>
      <c r="E10" s="578" t="s">
        <v>2085</v>
      </c>
    </row>
    <row r="11" spans="1:8">
      <c r="A11" s="497" t="s">
        <v>2086</v>
      </c>
      <c r="B11" s="497" t="s">
        <v>2087</v>
      </c>
      <c r="C11" s="498">
        <v>40645.97</v>
      </c>
      <c r="D11" s="577">
        <f>C11/C31</f>
        <v>3.3374565844661731E-4</v>
      </c>
      <c r="E11" s="578" t="s">
        <v>2088</v>
      </c>
    </row>
    <row r="12" spans="1:8">
      <c r="A12" s="497" t="s">
        <v>2089</v>
      </c>
      <c r="B12" s="497" t="s">
        <v>2090</v>
      </c>
      <c r="C12" s="498">
        <v>3881.87</v>
      </c>
      <c r="D12" s="577">
        <f>C12/C31</f>
        <v>3.1874187260241798E-5</v>
      </c>
      <c r="E12" s="578" t="s">
        <v>2090</v>
      </c>
    </row>
    <row r="13" spans="1:8">
      <c r="A13" s="497" t="s">
        <v>2091</v>
      </c>
      <c r="B13" s="497" t="s">
        <v>2092</v>
      </c>
      <c r="C13" s="498">
        <v>508135.27</v>
      </c>
      <c r="D13" s="577">
        <f>C13/C31</f>
        <v>4.1723186890631394E-3</v>
      </c>
      <c r="E13" s="578" t="s">
        <v>2093</v>
      </c>
    </row>
    <row r="14" spans="1:8">
      <c r="A14" s="497" t="s">
        <v>2094</v>
      </c>
      <c r="B14" s="497" t="s">
        <v>2095</v>
      </c>
      <c r="C14" s="498">
        <v>3150418.29</v>
      </c>
      <c r="D14" s="577">
        <f>C14/C31</f>
        <v>2.5868208498365672E-2</v>
      </c>
      <c r="E14" s="578" t="s">
        <v>2095</v>
      </c>
    </row>
    <row r="15" spans="1:8">
      <c r="A15" s="497" t="s">
        <v>2096</v>
      </c>
      <c r="B15" s="497" t="s">
        <v>2097</v>
      </c>
      <c r="C15" s="498">
        <v>6297940.1500000004</v>
      </c>
      <c r="D15" s="577">
        <f>C15/C31</f>
        <v>5.1712634296072597E-2</v>
      </c>
      <c r="E15" s="578" t="s">
        <v>2098</v>
      </c>
    </row>
    <row r="16" spans="1:8">
      <c r="A16" s="497" t="s">
        <v>2099</v>
      </c>
      <c r="B16" s="497" t="s">
        <v>2100</v>
      </c>
      <c r="C16" s="498">
        <v>255771.54</v>
      </c>
      <c r="D16" s="577">
        <f>C16/C31</f>
        <v>2.1001501755083057E-3</v>
      </c>
      <c r="E16" s="578" t="s">
        <v>2101</v>
      </c>
    </row>
    <row r="17" spans="1:5">
      <c r="A17" s="497" t="s">
        <v>2102</v>
      </c>
      <c r="B17" s="497" t="s">
        <v>2103</v>
      </c>
      <c r="C17" s="498">
        <v>998164.25</v>
      </c>
      <c r="D17" s="577">
        <f>C17/C31</f>
        <v>8.1959659187398875E-3</v>
      </c>
      <c r="E17" s="578" t="s">
        <v>2104</v>
      </c>
    </row>
    <row r="18" spans="1:5">
      <c r="A18" s="497" t="s">
        <v>2105</v>
      </c>
      <c r="B18" s="497" t="s">
        <v>2106</v>
      </c>
      <c r="C18" s="498">
        <v>1528775.64</v>
      </c>
      <c r="D18" s="577">
        <f>C18/C31</f>
        <v>1.2552836913203172E-2</v>
      </c>
      <c r="E18" s="578" t="s">
        <v>2107</v>
      </c>
    </row>
    <row r="19" spans="1:5">
      <c r="A19" s="497" t="s">
        <v>2108</v>
      </c>
      <c r="B19" s="497" t="s">
        <v>2109</v>
      </c>
      <c r="C19" s="498">
        <v>836642.87</v>
      </c>
      <c r="D19" s="577">
        <f>C19/C31</f>
        <v>6.8697075142460044E-3</v>
      </c>
      <c r="E19" s="578" t="s">
        <v>2110</v>
      </c>
    </row>
    <row r="20" spans="1:5">
      <c r="A20" s="497" t="s">
        <v>2111</v>
      </c>
      <c r="B20" s="497" t="s">
        <v>2112</v>
      </c>
      <c r="C20" s="498">
        <v>1158723.29</v>
      </c>
      <c r="D20" s="577">
        <f>C20/C31</f>
        <v>9.5143225116409019E-3</v>
      </c>
      <c r="E20" s="578" t="s">
        <v>2113</v>
      </c>
    </row>
    <row r="21" spans="1:5">
      <c r="A21" s="497" t="s">
        <v>2114</v>
      </c>
      <c r="B21" s="497" t="s">
        <v>2115</v>
      </c>
      <c r="C21" s="498">
        <v>1502489.86</v>
      </c>
      <c r="D21" s="577">
        <f>C21/C31</f>
        <v>1.2337003339693108E-2</v>
      </c>
      <c r="E21" s="578" t="s">
        <v>2116</v>
      </c>
    </row>
    <row r="22" spans="1:5">
      <c r="A22" s="497" t="s">
        <v>2117</v>
      </c>
      <c r="B22" s="497" t="s">
        <v>2118</v>
      </c>
      <c r="C22" s="498">
        <v>99138213.079999998</v>
      </c>
      <c r="D22" s="577">
        <f>C22/C31</f>
        <v>0.81402776712194713</v>
      </c>
      <c r="E22" s="578" t="s">
        <v>2119</v>
      </c>
    </row>
    <row r="23" spans="1:5">
      <c r="A23" s="497" t="s">
        <v>2120</v>
      </c>
      <c r="B23" s="497" t="s">
        <v>2121</v>
      </c>
      <c r="C23" s="498">
        <v>286493.05</v>
      </c>
      <c r="D23" s="577">
        <f>C23/C31</f>
        <v>2.3524057025242516E-3</v>
      </c>
      <c r="E23" s="578" t="s">
        <v>2122</v>
      </c>
    </row>
    <row r="24" spans="1:5">
      <c r="A24" s="497" t="s">
        <v>2123</v>
      </c>
      <c r="B24" s="497" t="s">
        <v>2124</v>
      </c>
      <c r="C24" s="498">
        <v>16908.21</v>
      </c>
      <c r="D24" s="577">
        <f>C24/C31</f>
        <v>1.388339773808739E-4</v>
      </c>
      <c r="E24" s="578" t="s">
        <v>2125</v>
      </c>
    </row>
    <row r="25" spans="1:5">
      <c r="A25" s="497" t="s">
        <v>2126</v>
      </c>
      <c r="B25" s="497" t="s">
        <v>2127</v>
      </c>
      <c r="C25" s="498">
        <v>231818.81</v>
      </c>
      <c r="D25" s="577">
        <f>C25/C31</f>
        <v>1.9034733673168895E-3</v>
      </c>
      <c r="E25" s="578" t="s">
        <v>2128</v>
      </c>
    </row>
    <row r="26" spans="1:5">
      <c r="A26" s="497" t="s">
        <v>2129</v>
      </c>
      <c r="B26" s="497" t="s">
        <v>2130</v>
      </c>
      <c r="C26" s="498">
        <v>470894.62</v>
      </c>
      <c r="D26" s="577">
        <f>C26/C31</f>
        <v>3.8665342470820515E-3</v>
      </c>
      <c r="E26" s="578" t="s">
        <v>2131</v>
      </c>
    </row>
    <row r="27" spans="1:5">
      <c r="A27" s="497" t="s">
        <v>2132</v>
      </c>
      <c r="B27" s="497" t="s">
        <v>67</v>
      </c>
      <c r="C27" s="498">
        <v>33689.21</v>
      </c>
      <c r="D27" s="577">
        <f>C27/C31</f>
        <v>2.766234284480445E-4</v>
      </c>
      <c r="E27" s="578" t="s">
        <v>2133</v>
      </c>
    </row>
    <row r="28" spans="1:5">
      <c r="A28" s="497" t="s">
        <v>2134</v>
      </c>
      <c r="B28" s="497" t="s">
        <v>2135</v>
      </c>
      <c r="C28" s="498">
        <v>3943.87</v>
      </c>
      <c r="D28" s="577">
        <f>C28/C31</f>
        <v>3.2383271698962053E-5</v>
      </c>
      <c r="E28" s="578" t="s">
        <v>2136</v>
      </c>
    </row>
    <row r="29" spans="1:5">
      <c r="A29" s="497" t="s">
        <v>2137</v>
      </c>
      <c r="B29" s="497" t="s">
        <v>2138</v>
      </c>
      <c r="C29" s="498">
        <f>3570714.72+89.8</f>
        <v>3570804.52</v>
      </c>
      <c r="D29" s="577">
        <f>C29/C31</f>
        <v>2.9320016368450729E-2</v>
      </c>
      <c r="E29" s="578" t="s">
        <v>2139</v>
      </c>
    </row>
    <row r="30" spans="1:5" ht="11.25" customHeight="1">
      <c r="A30" s="497"/>
      <c r="B30" s="497"/>
      <c r="C30" s="498"/>
      <c r="D30" s="577"/>
      <c r="E30" s="578"/>
    </row>
    <row r="31" spans="1:5">
      <c r="A31" s="579" t="s">
        <v>2140</v>
      </c>
      <c r="B31" s="579"/>
      <c r="C31" s="580">
        <f>SUM(C8:C30)</f>
        <v>121787262.16</v>
      </c>
      <c r="D31" s="581">
        <f>SUM(D8:D30)</f>
        <v>1.0000000000000002</v>
      </c>
      <c r="E31" s="582"/>
    </row>
    <row r="38" spans="3:3" ht="12">
      <c r="C38" s="583"/>
    </row>
  </sheetData>
  <dataValidations count="5">
    <dataValidation allowBlank="1" showInputMessage="1" showErrorMessage="1" prompt="Corresponde al número de la cuenta de acuerdo al Plan de Cuentas emitido por el CONAC." sqref="A7"/>
    <dataValidation allowBlank="1" showInputMessage="1" showErrorMessage="1" prompt="Justificar aquellas cuentas de gastos que en lo individual representen el 10% o más del total de los gastos." sqref="E7"/>
    <dataValidation allowBlank="1" showInputMessage="1" showErrorMessage="1" prompt="Saldo final del periodo que corresponde la cuenta pública presentada (mensual:  enero, febrero, marzo, etc.; trimestral: 1er, 2do, 3ro. o 4to.)." sqref="C7"/>
    <dataValidation allowBlank="1" showInputMessage="1" showErrorMessage="1" prompt="Corresponde al nombre o descripción de la cuenta de acuerdo al Plan de Cuentas emitido por el CONAC." sqref="B7"/>
    <dataValidation allowBlank="1" showInputMessage="1" showErrorMessage="1" prompt="Porcentaje que representa el gasto con respecto del total ejercido." sqref="D7"/>
  </dataValidations>
  <pageMargins left="0.31496062992125984" right="0.11811023622047245" top="0.74803149606299213" bottom="0.74803149606299213" header="0.31496062992125984" footer="0.31496062992125984"/>
  <pageSetup scale="65" orientation="landscape"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zoomScaleSheetLayoutView="100" workbookViewId="0">
      <selection sqref="A1:E78"/>
    </sheetView>
  </sheetViews>
  <sheetFormatPr baseColWidth="10" defaultRowHeight="11.25"/>
  <cols>
    <col min="1" max="1" width="20.7109375" style="1" customWidth="1"/>
    <col min="2" max="2" width="50.7109375" style="1" customWidth="1"/>
    <col min="3" max="5" width="17.7109375" style="191" customWidth="1"/>
    <col min="6" max="7" width="17.7109375" style="1" customWidth="1"/>
    <col min="8" max="16384" width="11.42578125" style="1"/>
  </cols>
  <sheetData>
    <row r="1" spans="1:7" s="437" customFormat="1" ht="11.25" customHeight="1">
      <c r="A1" s="482" t="s">
        <v>1691</v>
      </c>
      <c r="B1" s="482"/>
      <c r="C1" s="438"/>
      <c r="D1" s="438"/>
      <c r="E1" s="438"/>
      <c r="F1" s="586"/>
      <c r="G1" s="369"/>
    </row>
    <row r="2" spans="1:7" s="437" customFormat="1" ht="11.25" customHeight="1">
      <c r="A2" s="482" t="s">
        <v>51</v>
      </c>
      <c r="B2" s="482"/>
      <c r="C2" s="438"/>
      <c r="D2" s="438"/>
      <c r="E2" s="438"/>
    </row>
    <row r="3" spans="1:7" s="437" customFormat="1">
      <c r="C3" s="438"/>
      <c r="D3" s="438"/>
      <c r="E3" s="438"/>
    </row>
    <row r="4" spans="1:7" s="437" customFormat="1">
      <c r="C4" s="438"/>
      <c r="D4" s="438"/>
      <c r="E4" s="438"/>
    </row>
    <row r="5" spans="1:7" s="437" customFormat="1" ht="11.25" customHeight="1">
      <c r="A5" s="370" t="s">
        <v>2141</v>
      </c>
      <c r="B5" s="370"/>
      <c r="C5" s="438"/>
      <c r="D5" s="438"/>
      <c r="E5" s="438"/>
      <c r="G5" s="372" t="s">
        <v>2142</v>
      </c>
    </row>
    <row r="6" spans="1:7" s="514" customFormat="1">
      <c r="A6" s="443"/>
      <c r="B6" s="443"/>
      <c r="C6" s="495"/>
      <c r="D6" s="513"/>
      <c r="E6" s="513"/>
    </row>
    <row r="7" spans="1:7" ht="15" customHeight="1">
      <c r="A7" s="375" t="s">
        <v>1695</v>
      </c>
      <c r="B7" s="376" t="s">
        <v>1696</v>
      </c>
      <c r="C7" s="461" t="s">
        <v>1831</v>
      </c>
      <c r="D7" s="461" t="s">
        <v>1832</v>
      </c>
      <c r="E7" s="587" t="s">
        <v>2143</v>
      </c>
      <c r="F7" s="489" t="s">
        <v>1698</v>
      </c>
      <c r="G7" s="489" t="s">
        <v>1987</v>
      </c>
    </row>
    <row r="8" spans="1:7" ht="22.5">
      <c r="A8" s="393" t="s">
        <v>2144</v>
      </c>
      <c r="B8" s="393" t="s">
        <v>2145</v>
      </c>
      <c r="C8" s="418">
        <v>32335104.260000002</v>
      </c>
      <c r="D8" s="418">
        <v>32335104.260000002</v>
      </c>
      <c r="E8" s="418">
        <v>0</v>
      </c>
      <c r="F8" s="418" t="s">
        <v>1391</v>
      </c>
      <c r="G8" s="455" t="s">
        <v>590</v>
      </c>
    </row>
    <row r="9" spans="1:7">
      <c r="A9" s="393"/>
      <c r="B9" s="393"/>
      <c r="C9" s="418"/>
      <c r="D9" s="418"/>
      <c r="E9" s="418"/>
      <c r="F9" s="418"/>
      <c r="G9" s="455"/>
    </row>
    <row r="10" spans="1:7">
      <c r="A10" s="393"/>
      <c r="B10" s="393"/>
      <c r="C10" s="418"/>
      <c r="D10" s="418"/>
      <c r="E10" s="418"/>
      <c r="F10" s="455"/>
      <c r="G10" s="455"/>
    </row>
    <row r="11" spans="1:7">
      <c r="A11" s="393"/>
      <c r="B11" s="393"/>
      <c r="C11" s="418"/>
      <c r="D11" s="418"/>
      <c r="E11" s="418"/>
      <c r="F11" s="455"/>
      <c r="G11" s="455"/>
    </row>
    <row r="12" spans="1:7">
      <c r="A12" s="393"/>
      <c r="B12" s="393"/>
      <c r="C12" s="418"/>
      <c r="D12" s="418"/>
      <c r="E12" s="418"/>
      <c r="F12" s="455"/>
      <c r="G12" s="455"/>
    </row>
    <row r="13" spans="1:7">
      <c r="A13" s="393"/>
      <c r="B13" s="393"/>
      <c r="C13" s="418"/>
      <c r="D13" s="418"/>
      <c r="E13" s="418"/>
      <c r="F13" s="455"/>
      <c r="G13" s="455"/>
    </row>
    <row r="14" spans="1:7">
      <c r="A14" s="447"/>
      <c r="B14" s="420" t="s">
        <v>2146</v>
      </c>
      <c r="C14" s="399">
        <f>SUM(C8:C13)</f>
        <v>32335104.260000002</v>
      </c>
      <c r="D14" s="399">
        <f>SUM(D8:D13)</f>
        <v>32335104.260000002</v>
      </c>
      <c r="E14" s="407">
        <f>SUM(E8:E13)</f>
        <v>0</v>
      </c>
      <c r="F14" s="588"/>
      <c r="G14" s="588"/>
    </row>
  </sheetData>
  <dataValidations count="7">
    <dataValidation allowBlank="1" showInputMessage="1" showErrorMessage="1" prompt="Corresponde al número de la cuenta de acuerdo al Plan de Cuentas emitido por el CONAC." sqref="A7"/>
    <dataValidation allowBlank="1" showInputMessage="1" showErrorMessage="1" prompt="Importe final del periodo que corresponde la cuenta pública presentada (mensual:  enero, febrero, marzo, etc.; trimestral: 1er, 2do, 3ro. o 4to.)." sqref="D7"/>
    <dataValidation allowBlank="1" showInputMessage="1" showErrorMessage="1" prompt="Variación (aumento o disminución) del patrimonio en el periodo, (diferencia entre saldo final y el saldo inicial)." sqref="E7"/>
    <dataValidation allowBlank="1" showInputMessage="1" showErrorMessage="1" prompt="Saldo al 31 de diciembre del año anterior a la cuenta pública que se presenta." sqref="C7"/>
    <dataValidation allowBlank="1" showInputMessage="1" showErrorMessage="1" prompt="Corresponde al nombre o descripción de la cuenta de acuerdo al Plan de Cuentas emitido por el CONAC." sqref="B7"/>
    <dataValidation allowBlank="1" showInputMessage="1" showErrorMessage="1" prompt="Tipo de patrimonio clasificado de acuerdo al Plan de Cuentas emitido por el CONAC: Aportaciones, Donaciones de Capital y/o Actualización de la Hacienda Pública/Patrimonio." sqref="F7"/>
    <dataValidation allowBlank="1" showInputMessage="1" showErrorMessage="1" prompt="Procedencia de los recursos: Estatal o Municipal." sqref="G7"/>
  </dataValidations>
  <pageMargins left="0.70866141732283472" right="0.70866141732283472" top="0.74803149606299213" bottom="0.74803149606299213" header="0.31496062992125984" footer="0.31496062992125984"/>
  <pageSetup scale="75" orientation="landscape"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zoomScaleSheetLayoutView="100" workbookViewId="0">
      <selection sqref="A1:E78"/>
    </sheetView>
  </sheetViews>
  <sheetFormatPr baseColWidth="10" defaultRowHeight="11.25"/>
  <cols>
    <col min="1" max="1" width="20.7109375" style="1" customWidth="1"/>
    <col min="2" max="2" width="50.7109375" style="1" customWidth="1"/>
    <col min="3" max="5" width="17.7109375" style="191" customWidth="1"/>
    <col min="6" max="6" width="17.7109375" style="1" customWidth="1"/>
    <col min="7" max="16384" width="11.42578125" style="1"/>
  </cols>
  <sheetData>
    <row r="1" spans="1:6" s="437" customFormat="1">
      <c r="A1" s="482" t="s">
        <v>1691</v>
      </c>
      <c r="B1" s="482"/>
      <c r="C1" s="438"/>
      <c r="D1" s="438"/>
      <c r="E1" s="438"/>
      <c r="F1" s="369"/>
    </row>
    <row r="2" spans="1:6" s="437" customFormat="1">
      <c r="A2" s="482" t="s">
        <v>51</v>
      </c>
      <c r="B2" s="482"/>
      <c r="C2" s="438"/>
      <c r="D2" s="438"/>
      <c r="E2" s="438"/>
    </row>
    <row r="3" spans="1:6" s="437" customFormat="1">
      <c r="C3" s="438"/>
      <c r="D3" s="438"/>
      <c r="E3" s="438"/>
    </row>
    <row r="4" spans="1:6" s="437" customFormat="1">
      <c r="C4" s="438"/>
      <c r="D4" s="438"/>
      <c r="E4" s="438"/>
    </row>
    <row r="5" spans="1:6" s="437" customFormat="1" ht="11.25" customHeight="1">
      <c r="A5" s="370" t="s">
        <v>2147</v>
      </c>
      <c r="B5" s="370"/>
      <c r="C5" s="438"/>
      <c r="D5" s="438"/>
      <c r="E5" s="438"/>
      <c r="F5" s="372" t="s">
        <v>2148</v>
      </c>
    </row>
    <row r="6" spans="1:6" s="514" customFormat="1">
      <c r="A6" s="443"/>
      <c r="B6" s="443"/>
      <c r="C6" s="495"/>
      <c r="D6" s="513"/>
      <c r="E6" s="513"/>
    </row>
    <row r="7" spans="1:6" ht="15" customHeight="1">
      <c r="A7" s="375" t="s">
        <v>1695</v>
      </c>
      <c r="B7" s="376" t="s">
        <v>1696</v>
      </c>
      <c r="C7" s="461" t="s">
        <v>1831</v>
      </c>
      <c r="D7" s="461" t="s">
        <v>1832</v>
      </c>
      <c r="E7" s="587" t="s">
        <v>2143</v>
      </c>
      <c r="F7" s="587" t="s">
        <v>1987</v>
      </c>
    </row>
    <row r="8" spans="1:6">
      <c r="A8" s="393" t="s">
        <v>2149</v>
      </c>
      <c r="B8" s="393" t="s">
        <v>2150</v>
      </c>
      <c r="C8" s="418">
        <v>6462690.4900000002</v>
      </c>
      <c r="D8" s="418">
        <v>6462690.4900000002</v>
      </c>
      <c r="E8" s="418">
        <f t="shared" ref="E8:E14" si="0">+D8-C8</f>
        <v>0</v>
      </c>
      <c r="F8" s="589" t="s">
        <v>590</v>
      </c>
    </row>
    <row r="9" spans="1:6">
      <c r="A9" s="393" t="s">
        <v>2151</v>
      </c>
      <c r="B9" s="393" t="s">
        <v>2152</v>
      </c>
      <c r="C9" s="418">
        <v>5621133.0899999999</v>
      </c>
      <c r="D9" s="418">
        <v>5621133.0899999999</v>
      </c>
      <c r="E9" s="418">
        <f t="shared" si="0"/>
        <v>0</v>
      </c>
      <c r="F9" s="589" t="s">
        <v>590</v>
      </c>
    </row>
    <row r="10" spans="1:6">
      <c r="A10" s="393" t="s">
        <v>2153</v>
      </c>
      <c r="B10" s="393" t="s">
        <v>2154</v>
      </c>
      <c r="C10" s="418">
        <v>-5262116.33</v>
      </c>
      <c r="D10" s="418">
        <v>-5262116.33</v>
      </c>
      <c r="E10" s="418">
        <f t="shared" si="0"/>
        <v>0</v>
      </c>
      <c r="F10" s="589" t="s">
        <v>590</v>
      </c>
    </row>
    <row r="11" spans="1:6">
      <c r="A11" s="393" t="s">
        <v>2155</v>
      </c>
      <c r="B11" s="393" t="s">
        <v>2156</v>
      </c>
      <c r="C11" s="418">
        <v>-4251071.26</v>
      </c>
      <c r="D11" s="418">
        <v>-4251071.26</v>
      </c>
      <c r="E11" s="418">
        <f t="shared" si="0"/>
        <v>0</v>
      </c>
      <c r="F11" s="589" t="s">
        <v>590</v>
      </c>
    </row>
    <row r="12" spans="1:6">
      <c r="A12" s="393" t="s">
        <v>2157</v>
      </c>
      <c r="B12" s="393" t="s">
        <v>2158</v>
      </c>
      <c r="C12" s="418">
        <v>3947679.78</v>
      </c>
      <c r="D12" s="418">
        <v>3947679.78</v>
      </c>
      <c r="E12" s="418">
        <f t="shared" si="0"/>
        <v>0</v>
      </c>
      <c r="F12" s="589" t="s">
        <v>590</v>
      </c>
    </row>
    <row r="13" spans="1:6">
      <c r="A13" s="393" t="s">
        <v>2159</v>
      </c>
      <c r="B13" s="393" t="s">
        <v>2160</v>
      </c>
      <c r="C13" s="418">
        <v>4706910.62</v>
      </c>
      <c r="D13" s="418">
        <v>4706910.62</v>
      </c>
      <c r="E13" s="418">
        <f t="shared" si="0"/>
        <v>0</v>
      </c>
      <c r="F13" s="589" t="s">
        <v>590</v>
      </c>
    </row>
    <row r="14" spans="1:6">
      <c r="A14" s="393" t="s">
        <v>2161</v>
      </c>
      <c r="B14" s="393" t="s">
        <v>2162</v>
      </c>
      <c r="C14" s="418">
        <v>9123900.8300000001</v>
      </c>
      <c r="D14" s="418">
        <v>8458147.9399999995</v>
      </c>
      <c r="E14" s="418">
        <f t="shared" si="0"/>
        <v>-665752.8900000006</v>
      </c>
      <c r="F14" s="589"/>
    </row>
    <row r="15" spans="1:6">
      <c r="A15" s="393"/>
      <c r="B15" s="393" t="s">
        <v>2163</v>
      </c>
      <c r="C15" s="418"/>
      <c r="D15" s="418">
        <v>6461692.5599999996</v>
      </c>
      <c r="E15" s="418">
        <v>0</v>
      </c>
      <c r="F15" s="589"/>
    </row>
    <row r="16" spans="1:6">
      <c r="A16" s="393"/>
      <c r="B16" s="393"/>
      <c r="C16" s="418"/>
      <c r="D16" s="418"/>
      <c r="E16" s="418"/>
      <c r="F16" s="589"/>
    </row>
    <row r="17" spans="1:6">
      <c r="A17" s="393"/>
      <c r="B17" s="393"/>
      <c r="C17" s="418"/>
      <c r="D17" s="418"/>
      <c r="E17" s="418"/>
      <c r="F17" s="589"/>
    </row>
    <row r="18" spans="1:6">
      <c r="A18" s="393"/>
      <c r="B18" s="393"/>
      <c r="C18" s="418"/>
      <c r="D18" s="418"/>
      <c r="E18" s="418"/>
      <c r="F18" s="589"/>
    </row>
    <row r="19" spans="1:6">
      <c r="A19" s="393"/>
      <c r="B19" s="393"/>
      <c r="C19" s="418"/>
      <c r="D19" s="418"/>
      <c r="E19" s="418"/>
      <c r="F19" s="589"/>
    </row>
    <row r="20" spans="1:6">
      <c r="A20" s="393"/>
      <c r="B20" s="393"/>
      <c r="C20" s="418"/>
      <c r="D20" s="418"/>
      <c r="E20" s="418"/>
      <c r="F20" s="589"/>
    </row>
    <row r="21" spans="1:6">
      <c r="A21" s="393"/>
      <c r="B21" s="393"/>
      <c r="C21" s="418"/>
      <c r="D21" s="418"/>
      <c r="E21" s="418"/>
      <c r="F21" s="589"/>
    </row>
    <row r="22" spans="1:6">
      <c r="A22" s="393"/>
      <c r="B22" s="393"/>
      <c r="C22" s="418"/>
      <c r="D22" s="418"/>
      <c r="E22" s="418"/>
      <c r="F22" s="589"/>
    </row>
    <row r="23" spans="1:6">
      <c r="A23" s="420"/>
      <c r="B23" s="420" t="s">
        <v>2164</v>
      </c>
      <c r="C23" s="421">
        <f>SUM(C8:C22)</f>
        <v>20349127.219999999</v>
      </c>
      <c r="D23" s="421">
        <f>SUM(D8:D22)</f>
        <v>26145066.889999997</v>
      </c>
      <c r="E23" s="421">
        <f>SUM(E8:E22)</f>
        <v>-665752.8900000006</v>
      </c>
      <c r="F23" s="420"/>
    </row>
  </sheetData>
  <protectedRanges>
    <protectedRange sqref="F23" name="Rango1"/>
  </protectedRanges>
  <dataValidations count="6">
    <dataValidation allowBlank="1" showInputMessage="1" showErrorMessage="1" prompt="Corresponde al número de la cuenta de acuerdo al Plan de Cuentas emitido por el CONAC." sqref="A7"/>
    <dataValidation allowBlank="1" showInputMessage="1" showErrorMessage="1" prompt="Importe final del periodo que corresponde la cuenta pública presentada (mensual:  enero, febrero, marzo, etc.; trimestral: 1er, 2do, 3ro. o 4to.)." sqref="D7"/>
    <dataValidation allowBlank="1" showInputMessage="1" showErrorMessage="1" prompt="Corresponde al nombre o descripción de la cuenta de acuerdo al Plan de Cuentas emitido por el CONAC." sqref="B7"/>
    <dataValidation allowBlank="1" showInputMessage="1" showErrorMessage="1" prompt="Saldo al 31 de diciembre del año anterior a la cuenta pública que se presenta." sqref="C7"/>
    <dataValidation allowBlank="1" showInputMessage="1" showErrorMessage="1" prompt="Variación (aumento o disminución) del patrimonio en el periodo, (diferencia entre saldo final y el saldo inicial)." sqref="E7"/>
    <dataValidation allowBlank="1" showInputMessage="1" showErrorMessage="1" prompt="Procedencia de los recursos que modifican al patrimonio generado: Estatal o Municipal." sqref="F7"/>
  </dataValidations>
  <pageMargins left="0.70866141732283472" right="0.70866141732283472" top="0.74803149606299213" bottom="0.74803149606299213" header="0.31496062992125984" footer="0.31496062992125984"/>
  <pageSetup scale="65" orientation="landscape"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3"/>
  <sheetViews>
    <sheetView zoomScaleNormal="100" zoomScaleSheetLayoutView="100" workbookViewId="0">
      <selection sqref="A1:E78"/>
    </sheetView>
  </sheetViews>
  <sheetFormatPr baseColWidth="10" defaultRowHeight="11.25"/>
  <cols>
    <col min="1" max="1" width="20.7109375" style="401" customWidth="1"/>
    <col min="2" max="2" width="50.7109375" style="401" customWidth="1"/>
    <col min="3" max="5" width="17.7109375" style="561" customWidth="1"/>
    <col min="6" max="16384" width="11.42578125" style="1"/>
  </cols>
  <sheetData>
    <row r="1" spans="1:5" s="437" customFormat="1">
      <c r="A1" s="482" t="s">
        <v>1691</v>
      </c>
      <c r="B1" s="482"/>
      <c r="C1" s="483"/>
      <c r="D1" s="483"/>
      <c r="E1" s="410"/>
    </row>
    <row r="2" spans="1:5" s="437" customFormat="1">
      <c r="A2" s="482" t="s">
        <v>51</v>
      </c>
      <c r="B2" s="482"/>
      <c r="C2" s="483"/>
      <c r="D2" s="483"/>
      <c r="E2" s="483"/>
    </row>
    <row r="3" spans="1:5" s="437" customFormat="1">
      <c r="C3" s="483"/>
      <c r="D3" s="483"/>
      <c r="E3" s="483"/>
    </row>
    <row r="4" spans="1:5" s="437" customFormat="1">
      <c r="C4" s="483"/>
      <c r="D4" s="483"/>
      <c r="E4" s="483"/>
    </row>
    <row r="5" spans="1:5" s="437" customFormat="1" ht="11.25" customHeight="1">
      <c r="A5" s="474" t="s">
        <v>2165</v>
      </c>
      <c r="C5" s="483"/>
      <c r="D5" s="483"/>
      <c r="E5" s="590" t="s">
        <v>2166</v>
      </c>
    </row>
    <row r="6" spans="1:5" s="514" customFormat="1">
      <c r="A6" s="403"/>
      <c r="B6" s="403"/>
      <c r="C6" s="591"/>
      <c r="D6" s="592"/>
      <c r="E6" s="592"/>
    </row>
    <row r="7" spans="1:5" ht="15" customHeight="1">
      <c r="A7" s="375" t="s">
        <v>1695</v>
      </c>
      <c r="B7" s="376" t="s">
        <v>1696</v>
      </c>
      <c r="C7" s="463" t="s">
        <v>1831</v>
      </c>
      <c r="D7" s="463" t="s">
        <v>1832</v>
      </c>
      <c r="E7" s="463" t="s">
        <v>1833</v>
      </c>
    </row>
    <row r="8" spans="1:5">
      <c r="A8" s="455" t="s">
        <v>2167</v>
      </c>
      <c r="B8" s="455" t="s">
        <v>2168</v>
      </c>
      <c r="C8" s="418">
        <v>0</v>
      </c>
      <c r="D8" s="418">
        <v>0</v>
      </c>
      <c r="E8" s="418">
        <f>+D8-C8</f>
        <v>0</v>
      </c>
    </row>
    <row r="9" spans="1:5">
      <c r="A9" s="455" t="s">
        <v>2169</v>
      </c>
      <c r="B9" s="455" t="s">
        <v>2170</v>
      </c>
      <c r="C9" s="418">
        <v>0</v>
      </c>
      <c r="D9" s="418">
        <v>0</v>
      </c>
      <c r="E9" s="418">
        <f>+D9-C9</f>
        <v>0</v>
      </c>
    </row>
    <row r="10" spans="1:5">
      <c r="A10" s="455" t="s">
        <v>2171</v>
      </c>
      <c r="B10" s="455" t="s">
        <v>2172</v>
      </c>
      <c r="C10" s="418">
        <v>0</v>
      </c>
      <c r="D10" s="418">
        <v>0</v>
      </c>
      <c r="E10" s="418">
        <f>+D10-C10</f>
        <v>0</v>
      </c>
    </row>
    <row r="11" spans="1:5">
      <c r="A11" s="455" t="s">
        <v>2173</v>
      </c>
      <c r="B11" s="455" t="s">
        <v>2174</v>
      </c>
      <c r="C11" s="418">
        <v>0</v>
      </c>
      <c r="D11" s="418">
        <v>0</v>
      </c>
      <c r="E11" s="418">
        <f>+D11-C11</f>
        <v>0</v>
      </c>
    </row>
    <row r="12" spans="1:5">
      <c r="A12" s="455"/>
      <c r="B12" s="455"/>
      <c r="C12" s="418"/>
      <c r="D12" s="418"/>
      <c r="E12" s="418"/>
    </row>
    <row r="13" spans="1:5">
      <c r="A13" s="455" t="s">
        <v>2175</v>
      </c>
      <c r="B13" s="455" t="s">
        <v>2176</v>
      </c>
      <c r="C13" s="418">
        <v>59238.239999999998</v>
      </c>
      <c r="D13" s="418">
        <v>59238.239999999998</v>
      </c>
      <c r="E13" s="418">
        <f t="shared" ref="E13:E23" si="0">+D13-C13</f>
        <v>0</v>
      </c>
    </row>
    <row r="14" spans="1:5">
      <c r="A14" s="455" t="s">
        <v>2177</v>
      </c>
      <c r="B14" s="455" t="s">
        <v>2178</v>
      </c>
      <c r="C14" s="418">
        <v>608899.25</v>
      </c>
      <c r="D14" s="418">
        <v>1699806.98</v>
      </c>
      <c r="E14" s="418">
        <f t="shared" si="0"/>
        <v>1090907.73</v>
      </c>
    </row>
    <row r="15" spans="1:5">
      <c r="A15" s="455" t="s">
        <v>2179</v>
      </c>
      <c r="B15" s="455" t="s">
        <v>2180</v>
      </c>
      <c r="C15" s="418">
        <v>4711100.9800000004</v>
      </c>
      <c r="D15" s="418">
        <v>5900467.7400000002</v>
      </c>
      <c r="E15" s="418">
        <f t="shared" si="0"/>
        <v>1189366.7599999998</v>
      </c>
    </row>
    <row r="16" spans="1:5">
      <c r="A16" s="455" t="s">
        <v>2181</v>
      </c>
      <c r="B16" s="455" t="s">
        <v>2182</v>
      </c>
      <c r="C16" s="418">
        <v>10205622.85</v>
      </c>
      <c r="D16" s="418">
        <v>9067395.8499999996</v>
      </c>
      <c r="E16" s="418">
        <f t="shared" si="0"/>
        <v>-1138227</v>
      </c>
    </row>
    <row r="17" spans="1:5">
      <c r="A17" s="455" t="s">
        <v>2183</v>
      </c>
      <c r="B17" s="455" t="s">
        <v>2184</v>
      </c>
      <c r="C17" s="418">
        <v>2246582.9900000002</v>
      </c>
      <c r="D17" s="418">
        <v>221884.83</v>
      </c>
      <c r="E17" s="418">
        <f t="shared" si="0"/>
        <v>-2024698.1600000001</v>
      </c>
    </row>
    <row r="18" spans="1:5">
      <c r="A18" s="455" t="s">
        <v>2185</v>
      </c>
      <c r="B18" s="455" t="s">
        <v>2186</v>
      </c>
      <c r="C18" s="418">
        <v>10755.3</v>
      </c>
      <c r="D18" s="418">
        <v>10087.15</v>
      </c>
      <c r="E18" s="418">
        <f t="shared" si="0"/>
        <v>-668.14999999999964</v>
      </c>
    </row>
    <row r="19" spans="1:5">
      <c r="A19" s="455" t="s">
        <v>2187</v>
      </c>
      <c r="B19" s="455" t="s">
        <v>2188</v>
      </c>
      <c r="C19" s="418">
        <v>250302.61</v>
      </c>
      <c r="D19" s="418">
        <v>250328.04</v>
      </c>
      <c r="E19" s="418">
        <f t="shared" si="0"/>
        <v>25.430000000022119</v>
      </c>
    </row>
    <row r="20" spans="1:5">
      <c r="A20" s="455" t="s">
        <v>2189</v>
      </c>
      <c r="B20" s="455" t="s">
        <v>2190</v>
      </c>
      <c r="C20" s="418">
        <v>674080.73</v>
      </c>
      <c r="D20" s="418">
        <v>2080118.63</v>
      </c>
      <c r="E20" s="418">
        <f t="shared" si="0"/>
        <v>1406037.9</v>
      </c>
    </row>
    <row r="21" spans="1:5">
      <c r="A21" s="455" t="s">
        <v>2191</v>
      </c>
      <c r="B21" s="455" t="s">
        <v>2192</v>
      </c>
      <c r="C21" s="418">
        <v>77104.710000000006</v>
      </c>
      <c r="D21" s="418">
        <v>161833.26999999999</v>
      </c>
      <c r="E21" s="418">
        <f t="shared" si="0"/>
        <v>84728.559999999983</v>
      </c>
    </row>
    <row r="22" spans="1:5">
      <c r="A22" s="455" t="s">
        <v>2193</v>
      </c>
      <c r="B22" s="455" t="s">
        <v>1708</v>
      </c>
      <c r="C22" s="418">
        <v>347643.86</v>
      </c>
      <c r="D22" s="418">
        <v>343321.14</v>
      </c>
      <c r="E22" s="418">
        <f t="shared" si="0"/>
        <v>-4322.7199999999721</v>
      </c>
    </row>
    <row r="23" spans="1:5">
      <c r="A23" s="455" t="s">
        <v>2194</v>
      </c>
      <c r="B23" s="455" t="s">
        <v>2195</v>
      </c>
      <c r="C23" s="418">
        <v>3112.22</v>
      </c>
      <c r="D23" s="418">
        <v>2941.07</v>
      </c>
      <c r="E23" s="418">
        <f t="shared" si="0"/>
        <v>-171.14999999999964</v>
      </c>
    </row>
    <row r="24" spans="1:5">
      <c r="A24" s="455"/>
      <c r="B24" s="455"/>
      <c r="C24" s="418"/>
      <c r="D24" s="418"/>
      <c r="E24" s="418"/>
    </row>
    <row r="25" spans="1:5">
      <c r="A25" s="455" t="s">
        <v>1700</v>
      </c>
      <c r="B25" s="455" t="s">
        <v>1701</v>
      </c>
      <c r="C25" s="418">
        <v>3631074.53</v>
      </c>
      <c r="D25" s="418">
        <v>672979.81</v>
      </c>
      <c r="E25" s="418">
        <f>+D25-C25</f>
        <v>-2958094.7199999997</v>
      </c>
    </row>
    <row r="26" spans="1:5">
      <c r="A26" s="455" t="s">
        <v>1703</v>
      </c>
      <c r="B26" s="455" t="s">
        <v>1704</v>
      </c>
      <c r="C26" s="418">
        <v>2876379.45</v>
      </c>
      <c r="D26" s="418">
        <v>3499953.23</v>
      </c>
      <c r="E26" s="418">
        <f>+D26-C26</f>
        <v>623573.7799999998</v>
      </c>
    </row>
    <row r="27" spans="1:5">
      <c r="A27" s="455" t="s">
        <v>1705</v>
      </c>
      <c r="B27" s="455" t="s">
        <v>2196</v>
      </c>
      <c r="C27" s="418">
        <v>3540499.32</v>
      </c>
      <c r="D27" s="418">
        <v>120125.66</v>
      </c>
      <c r="E27" s="418">
        <f>+D27-C27</f>
        <v>-3420373.6599999997</v>
      </c>
    </row>
    <row r="28" spans="1:5">
      <c r="A28" s="455" t="s">
        <v>1707</v>
      </c>
      <c r="B28" s="455" t="s">
        <v>2197</v>
      </c>
      <c r="C28" s="418">
        <v>1696601.48</v>
      </c>
      <c r="D28" s="418">
        <v>2089990.26</v>
      </c>
      <c r="E28" s="418">
        <f>+D28-C28</f>
        <v>393388.78</v>
      </c>
    </row>
    <row r="29" spans="1:5">
      <c r="A29" s="455" t="s">
        <v>1709</v>
      </c>
      <c r="B29" s="455" t="s">
        <v>2198</v>
      </c>
      <c r="C29" s="418">
        <v>106990.8</v>
      </c>
      <c r="D29" s="418">
        <v>176374.42</v>
      </c>
      <c r="E29" s="418">
        <f>+D29-C29</f>
        <v>69383.62000000001</v>
      </c>
    </row>
    <row r="30" spans="1:5">
      <c r="A30" s="455"/>
      <c r="B30" s="455"/>
      <c r="C30" s="593"/>
      <c r="D30" s="593"/>
      <c r="E30" s="594"/>
    </row>
    <row r="31" spans="1:5" hidden="1">
      <c r="A31" s="455"/>
      <c r="B31" s="455"/>
      <c r="C31" s="589"/>
      <c r="D31" s="589"/>
      <c r="E31" s="418"/>
    </row>
    <row r="32" spans="1:5" hidden="1">
      <c r="A32" s="455"/>
      <c r="B32" s="455"/>
      <c r="C32" s="589"/>
      <c r="D32" s="589"/>
      <c r="E32" s="418"/>
    </row>
    <row r="33" spans="1:5" hidden="1">
      <c r="A33" s="455"/>
      <c r="B33" s="455"/>
      <c r="C33" s="589"/>
      <c r="D33" s="589"/>
      <c r="E33" s="418"/>
    </row>
    <row r="34" spans="1:5" hidden="1">
      <c r="A34" s="455"/>
      <c r="B34" s="455"/>
      <c r="C34" s="589"/>
      <c r="D34" s="589"/>
      <c r="E34" s="418"/>
    </row>
    <row r="35" spans="1:5" hidden="1">
      <c r="A35" s="455"/>
      <c r="B35" s="455"/>
      <c r="C35" s="589"/>
      <c r="D35" s="589"/>
      <c r="E35" s="418"/>
    </row>
    <row r="36" spans="1:5" hidden="1">
      <c r="A36" s="455"/>
      <c r="B36" s="455"/>
      <c r="C36" s="589"/>
      <c r="D36" s="589"/>
      <c r="E36" s="418"/>
    </row>
    <row r="37" spans="1:5" hidden="1">
      <c r="A37" s="455"/>
      <c r="B37" s="455"/>
      <c r="C37" s="589"/>
      <c r="D37" s="589"/>
      <c r="E37" s="418"/>
    </row>
    <row r="38" spans="1:5" hidden="1">
      <c r="A38" s="455"/>
      <c r="B38" s="455"/>
      <c r="C38" s="589"/>
      <c r="D38" s="589"/>
      <c r="E38" s="418"/>
    </row>
    <row r="39" spans="1:5" hidden="1">
      <c r="A39" s="455"/>
      <c r="B39" s="455"/>
      <c r="C39" s="589"/>
      <c r="D39" s="589"/>
      <c r="E39" s="418"/>
    </row>
    <row r="40" spans="1:5" hidden="1">
      <c r="A40" s="455"/>
      <c r="B40" s="455"/>
      <c r="C40" s="589"/>
      <c r="D40" s="589"/>
      <c r="E40" s="418"/>
    </row>
    <row r="41" spans="1:5" hidden="1">
      <c r="A41" s="455"/>
      <c r="B41" s="455"/>
      <c r="C41" s="589"/>
      <c r="D41" s="589"/>
      <c r="E41" s="418"/>
    </row>
    <row r="42" spans="1:5" hidden="1">
      <c r="A42" s="455"/>
      <c r="B42" s="455"/>
      <c r="C42" s="589"/>
      <c r="D42" s="589"/>
      <c r="E42" s="418"/>
    </row>
    <row r="43" spans="1:5" hidden="1">
      <c r="A43" s="455"/>
      <c r="B43" s="455"/>
      <c r="C43" s="589"/>
      <c r="D43" s="589"/>
      <c r="E43" s="418"/>
    </row>
    <row r="44" spans="1:5" hidden="1">
      <c r="A44" s="455"/>
      <c r="B44" s="455"/>
      <c r="C44" s="589"/>
      <c r="D44" s="589"/>
      <c r="E44" s="418"/>
    </row>
    <row r="45" spans="1:5" hidden="1">
      <c r="A45" s="455"/>
      <c r="B45" s="455"/>
      <c r="C45" s="589"/>
      <c r="D45" s="589"/>
      <c r="E45" s="418"/>
    </row>
    <row r="46" spans="1:5" hidden="1">
      <c r="A46" s="455"/>
      <c r="B46" s="455"/>
      <c r="C46" s="589"/>
      <c r="D46" s="589"/>
      <c r="E46" s="418"/>
    </row>
    <row r="47" spans="1:5" hidden="1">
      <c r="A47" s="455"/>
      <c r="B47" s="455"/>
      <c r="C47" s="589"/>
      <c r="D47" s="589"/>
      <c r="E47" s="418"/>
    </row>
    <row r="48" spans="1:5" hidden="1">
      <c r="A48" s="455"/>
      <c r="B48" s="455"/>
      <c r="C48" s="589"/>
      <c r="D48" s="589"/>
      <c r="E48" s="418"/>
    </row>
    <row r="49" spans="1:5" hidden="1">
      <c r="A49" s="455"/>
      <c r="B49" s="455"/>
      <c r="C49" s="589"/>
      <c r="D49" s="589"/>
      <c r="E49" s="418"/>
    </row>
    <row r="50" spans="1:5" hidden="1">
      <c r="A50" s="455"/>
      <c r="B50" s="455"/>
      <c r="C50" s="589"/>
      <c r="D50" s="589"/>
      <c r="E50" s="418"/>
    </row>
    <row r="51" spans="1:5" hidden="1">
      <c r="A51" s="455"/>
      <c r="B51" s="455"/>
      <c r="C51" s="589"/>
      <c r="D51" s="589"/>
      <c r="E51" s="418"/>
    </row>
    <row r="52" spans="1:5" hidden="1">
      <c r="A52" s="455"/>
      <c r="B52" s="455"/>
      <c r="C52" s="589"/>
      <c r="D52" s="589"/>
      <c r="E52" s="418"/>
    </row>
    <row r="53" spans="1:5" hidden="1">
      <c r="A53" s="455"/>
      <c r="B53" s="455"/>
      <c r="C53" s="589"/>
      <c r="D53" s="589"/>
      <c r="E53" s="418"/>
    </row>
    <row r="54" spans="1:5" hidden="1">
      <c r="A54" s="455"/>
      <c r="B54" s="455"/>
      <c r="C54" s="589"/>
      <c r="D54" s="589"/>
      <c r="E54" s="418"/>
    </row>
    <row r="55" spans="1:5" hidden="1">
      <c r="A55" s="455"/>
      <c r="B55" s="455"/>
      <c r="C55" s="589"/>
      <c r="D55" s="589"/>
      <c r="E55" s="418"/>
    </row>
    <row r="56" spans="1:5" hidden="1">
      <c r="A56" s="455"/>
      <c r="B56" s="455"/>
      <c r="C56" s="589"/>
      <c r="D56" s="589"/>
      <c r="E56" s="418"/>
    </row>
    <row r="57" spans="1:5" hidden="1">
      <c r="A57" s="455"/>
      <c r="B57" s="455"/>
      <c r="C57" s="589"/>
      <c r="D57" s="589"/>
      <c r="E57" s="418"/>
    </row>
    <row r="58" spans="1:5" hidden="1">
      <c r="A58" s="455"/>
      <c r="B58" s="455"/>
      <c r="C58" s="589"/>
      <c r="D58" s="589"/>
      <c r="E58" s="418"/>
    </row>
    <row r="59" spans="1:5" hidden="1">
      <c r="A59" s="455"/>
      <c r="B59" s="455"/>
      <c r="C59" s="589"/>
      <c r="D59" s="589"/>
      <c r="E59" s="418"/>
    </row>
    <row r="60" spans="1:5" hidden="1">
      <c r="A60" s="455"/>
      <c r="B60" s="455"/>
      <c r="C60" s="589"/>
      <c r="D60" s="589"/>
      <c r="E60" s="418"/>
    </row>
    <row r="61" spans="1:5" hidden="1">
      <c r="A61" s="455"/>
      <c r="B61" s="455"/>
      <c r="C61" s="589"/>
      <c r="D61" s="589"/>
      <c r="E61" s="418"/>
    </row>
    <row r="62" spans="1:5" hidden="1">
      <c r="A62" s="455"/>
      <c r="B62" s="455"/>
      <c r="C62" s="589"/>
      <c r="D62" s="589"/>
      <c r="E62" s="418"/>
    </row>
    <row r="63" spans="1:5" hidden="1">
      <c r="A63" s="455"/>
      <c r="B63" s="455"/>
      <c r="C63" s="589"/>
      <c r="D63" s="589"/>
      <c r="E63" s="418"/>
    </row>
    <row r="64" spans="1:5" hidden="1">
      <c r="A64" s="455"/>
      <c r="B64" s="455"/>
      <c r="C64" s="589"/>
      <c r="D64" s="589"/>
      <c r="E64" s="418"/>
    </row>
    <row r="65" spans="1:5" hidden="1">
      <c r="A65" s="455"/>
      <c r="B65" s="455"/>
      <c r="C65" s="589"/>
      <c r="D65" s="589"/>
      <c r="E65" s="418"/>
    </row>
    <row r="66" spans="1:5" hidden="1">
      <c r="A66" s="455"/>
      <c r="B66" s="455"/>
      <c r="C66" s="589"/>
      <c r="D66" s="589"/>
      <c r="E66" s="418"/>
    </row>
    <row r="67" spans="1:5" hidden="1">
      <c r="A67" s="455"/>
      <c r="B67" s="455"/>
      <c r="C67" s="589"/>
      <c r="D67" s="589"/>
      <c r="E67" s="418"/>
    </row>
    <row r="68" spans="1:5" hidden="1">
      <c r="A68" s="455"/>
      <c r="B68" s="455"/>
      <c r="C68" s="589"/>
      <c r="D68" s="589"/>
      <c r="E68" s="418"/>
    </row>
    <row r="69" spans="1:5" hidden="1">
      <c r="A69" s="455"/>
      <c r="B69" s="455"/>
      <c r="C69" s="589"/>
      <c r="D69" s="589"/>
      <c r="E69" s="418"/>
    </row>
    <row r="70" spans="1:5" hidden="1">
      <c r="A70" s="455"/>
      <c r="B70" s="455"/>
      <c r="C70" s="589"/>
      <c r="D70" s="589"/>
      <c r="E70" s="418"/>
    </row>
    <row r="71" spans="1:5" hidden="1">
      <c r="A71" s="455"/>
      <c r="B71" s="455"/>
      <c r="C71" s="589"/>
      <c r="D71" s="589"/>
      <c r="E71" s="418"/>
    </row>
    <row r="72" spans="1:5" hidden="1">
      <c r="A72" s="455"/>
      <c r="B72" s="455"/>
      <c r="C72" s="589"/>
      <c r="D72" s="589"/>
      <c r="E72" s="418"/>
    </row>
    <row r="73" spans="1:5" hidden="1">
      <c r="A73" s="455"/>
      <c r="B73" s="455"/>
      <c r="C73" s="589"/>
      <c r="D73" s="589"/>
      <c r="E73" s="418"/>
    </row>
    <row r="74" spans="1:5" hidden="1">
      <c r="A74" s="455"/>
      <c r="B74" s="455"/>
      <c r="C74" s="589"/>
      <c r="D74" s="589"/>
      <c r="E74" s="418"/>
    </row>
    <row r="75" spans="1:5" hidden="1">
      <c r="A75" s="455"/>
      <c r="B75" s="455"/>
      <c r="C75" s="589"/>
      <c r="D75" s="589"/>
      <c r="E75" s="418"/>
    </row>
    <row r="76" spans="1:5" hidden="1">
      <c r="A76" s="455"/>
      <c r="B76" s="455"/>
      <c r="C76" s="589"/>
      <c r="D76" s="589"/>
      <c r="E76" s="418"/>
    </row>
    <row r="77" spans="1:5" hidden="1">
      <c r="A77" s="455"/>
      <c r="B77" s="455"/>
      <c r="C77" s="589"/>
      <c r="D77" s="589"/>
      <c r="E77" s="418"/>
    </row>
    <row r="78" spans="1:5" hidden="1">
      <c r="A78" s="455"/>
      <c r="B78" s="455"/>
      <c r="C78" s="589"/>
      <c r="D78" s="589"/>
      <c r="E78" s="418"/>
    </row>
    <row r="79" spans="1:5" hidden="1">
      <c r="A79" s="455"/>
      <c r="B79" s="455"/>
      <c r="C79" s="589"/>
      <c r="D79" s="589"/>
      <c r="E79" s="418"/>
    </row>
    <row r="80" spans="1:5" hidden="1">
      <c r="A80" s="455"/>
      <c r="B80" s="455"/>
      <c r="C80" s="589"/>
      <c r="D80" s="589"/>
      <c r="E80" s="418"/>
    </row>
    <row r="81" spans="1:5" hidden="1">
      <c r="A81" s="455"/>
      <c r="B81" s="455"/>
      <c r="C81" s="589"/>
      <c r="D81" s="589"/>
      <c r="E81" s="418"/>
    </row>
    <row r="82" spans="1:5" hidden="1">
      <c r="A82" s="455"/>
      <c r="B82" s="455"/>
      <c r="C82" s="589"/>
      <c r="D82" s="589"/>
      <c r="E82" s="418"/>
    </row>
    <row r="83" spans="1:5" hidden="1">
      <c r="A83" s="455"/>
      <c r="B83" s="455"/>
      <c r="C83" s="589"/>
      <c r="D83" s="589"/>
      <c r="E83" s="418"/>
    </row>
    <row r="84" spans="1:5" hidden="1">
      <c r="A84" s="455"/>
      <c r="B84" s="455"/>
      <c r="C84" s="589"/>
      <c r="D84" s="589"/>
      <c r="E84" s="418"/>
    </row>
    <row r="85" spans="1:5" hidden="1">
      <c r="A85" s="455"/>
      <c r="B85" s="455"/>
      <c r="C85" s="589"/>
      <c r="D85" s="589"/>
      <c r="E85" s="418"/>
    </row>
    <row r="86" spans="1:5" hidden="1">
      <c r="A86" s="455"/>
      <c r="B86" s="455"/>
      <c r="C86" s="589"/>
      <c r="D86" s="589"/>
      <c r="E86" s="418"/>
    </row>
    <row r="87" spans="1:5" hidden="1">
      <c r="A87" s="455"/>
      <c r="B87" s="455"/>
      <c r="C87" s="589"/>
      <c r="D87" s="589"/>
      <c r="E87" s="418"/>
    </row>
    <row r="88" spans="1:5" hidden="1">
      <c r="A88" s="455"/>
      <c r="B88" s="455"/>
      <c r="C88" s="589"/>
      <c r="D88" s="589"/>
      <c r="E88" s="418"/>
    </row>
    <row r="89" spans="1:5" hidden="1">
      <c r="A89" s="455"/>
      <c r="B89" s="455"/>
      <c r="C89" s="589"/>
      <c r="D89" s="589"/>
      <c r="E89" s="418"/>
    </row>
    <row r="90" spans="1:5" hidden="1">
      <c r="A90" s="455"/>
      <c r="B90" s="455"/>
      <c r="C90" s="589"/>
      <c r="D90" s="589"/>
      <c r="E90" s="418"/>
    </row>
    <row r="91" spans="1:5" hidden="1">
      <c r="A91" s="455"/>
      <c r="B91" s="455"/>
      <c r="C91" s="589"/>
      <c r="D91" s="589"/>
      <c r="E91" s="418"/>
    </row>
    <row r="92" spans="1:5" hidden="1">
      <c r="A92" s="455"/>
      <c r="B92" s="455"/>
      <c r="C92" s="589"/>
      <c r="D92" s="589"/>
      <c r="E92" s="418"/>
    </row>
    <row r="93" spans="1:5" hidden="1">
      <c r="A93" s="455"/>
      <c r="B93" s="455"/>
      <c r="C93" s="589"/>
      <c r="D93" s="589"/>
      <c r="E93" s="418"/>
    </row>
    <row r="94" spans="1:5" hidden="1">
      <c r="A94" s="455"/>
      <c r="B94" s="455"/>
      <c r="C94" s="589"/>
      <c r="D94" s="589"/>
      <c r="E94" s="418"/>
    </row>
    <row r="95" spans="1:5" hidden="1">
      <c r="A95" s="455"/>
      <c r="B95" s="455"/>
      <c r="C95" s="589"/>
      <c r="D95" s="589"/>
      <c r="E95" s="418"/>
    </row>
    <row r="96" spans="1:5" hidden="1">
      <c r="A96" s="455"/>
      <c r="B96" s="455"/>
      <c r="C96" s="589"/>
      <c r="D96" s="589"/>
      <c r="E96" s="418"/>
    </row>
    <row r="97" spans="1:5" hidden="1">
      <c r="A97" s="455"/>
      <c r="B97" s="455"/>
      <c r="C97" s="589"/>
      <c r="D97" s="589"/>
      <c r="E97" s="418"/>
    </row>
    <row r="98" spans="1:5" hidden="1">
      <c r="A98" s="455"/>
      <c r="B98" s="455"/>
      <c r="C98" s="589"/>
      <c r="D98" s="589"/>
      <c r="E98" s="418"/>
    </row>
    <row r="99" spans="1:5" hidden="1">
      <c r="A99" s="455"/>
      <c r="B99" s="455"/>
      <c r="C99" s="589"/>
      <c r="D99" s="589"/>
      <c r="E99" s="418"/>
    </row>
    <row r="100" spans="1:5" hidden="1">
      <c r="A100" s="455"/>
      <c r="B100" s="455"/>
      <c r="C100" s="589"/>
      <c r="D100" s="589"/>
      <c r="E100" s="418"/>
    </row>
    <row r="101" spans="1:5" hidden="1">
      <c r="A101" s="455"/>
      <c r="B101" s="455"/>
      <c r="C101" s="589"/>
      <c r="D101" s="589"/>
      <c r="E101" s="418"/>
    </row>
    <row r="102" spans="1:5" hidden="1">
      <c r="A102" s="455"/>
      <c r="B102" s="455"/>
      <c r="C102" s="589"/>
      <c r="D102" s="589"/>
      <c r="E102" s="418"/>
    </row>
    <row r="103" spans="1:5" hidden="1">
      <c r="A103" s="455"/>
      <c r="B103" s="455"/>
      <c r="C103" s="589"/>
      <c r="D103" s="589"/>
      <c r="E103" s="418"/>
    </row>
    <row r="104" spans="1:5" hidden="1">
      <c r="A104" s="455"/>
      <c r="B104" s="455"/>
      <c r="C104" s="589"/>
      <c r="D104" s="589"/>
      <c r="E104" s="418"/>
    </row>
    <row r="105" spans="1:5" hidden="1">
      <c r="A105" s="455"/>
      <c r="B105" s="455"/>
      <c r="C105" s="589"/>
      <c r="D105" s="589"/>
      <c r="E105" s="418"/>
    </row>
    <row r="106" spans="1:5" hidden="1">
      <c r="A106" s="455"/>
      <c r="B106" s="455"/>
      <c r="C106" s="589"/>
      <c r="D106" s="589"/>
      <c r="E106" s="418"/>
    </row>
    <row r="107" spans="1:5" hidden="1">
      <c r="A107" s="455"/>
      <c r="B107" s="455"/>
      <c r="C107" s="589"/>
      <c r="D107" s="589"/>
      <c r="E107" s="418"/>
    </row>
    <row r="108" spans="1:5" hidden="1">
      <c r="A108" s="455"/>
      <c r="B108" s="455"/>
      <c r="C108" s="589"/>
      <c r="D108" s="589"/>
      <c r="E108" s="418"/>
    </row>
    <row r="109" spans="1:5" hidden="1">
      <c r="A109" s="455"/>
      <c r="B109" s="455"/>
      <c r="C109" s="589"/>
      <c r="D109" s="589"/>
      <c r="E109" s="418"/>
    </row>
    <row r="110" spans="1:5" hidden="1">
      <c r="A110" s="455"/>
      <c r="B110" s="455"/>
      <c r="C110" s="589"/>
      <c r="D110" s="589"/>
      <c r="E110" s="418"/>
    </row>
    <row r="111" spans="1:5" hidden="1">
      <c r="A111" s="455"/>
      <c r="B111" s="455"/>
      <c r="C111" s="589"/>
      <c r="D111" s="589"/>
      <c r="E111" s="418"/>
    </row>
    <row r="112" spans="1:5" hidden="1">
      <c r="A112" s="455"/>
      <c r="B112" s="455"/>
      <c r="C112" s="589"/>
      <c r="D112" s="589"/>
      <c r="E112" s="418"/>
    </row>
    <row r="113" spans="1:5" hidden="1">
      <c r="A113" s="455"/>
      <c r="B113" s="455"/>
      <c r="C113" s="589"/>
      <c r="D113" s="589"/>
      <c r="E113" s="418"/>
    </row>
    <row r="114" spans="1:5" hidden="1">
      <c r="A114" s="455"/>
      <c r="B114" s="455"/>
      <c r="C114" s="589"/>
      <c r="D114" s="589"/>
      <c r="E114" s="418"/>
    </row>
    <row r="115" spans="1:5" hidden="1">
      <c r="A115" s="455"/>
      <c r="B115" s="455"/>
      <c r="C115" s="589"/>
      <c r="D115" s="589"/>
      <c r="E115" s="418"/>
    </row>
    <row r="116" spans="1:5" hidden="1">
      <c r="A116" s="455"/>
      <c r="B116" s="455"/>
      <c r="C116" s="589"/>
      <c r="D116" s="589"/>
      <c r="E116" s="418"/>
    </row>
    <row r="117" spans="1:5" hidden="1">
      <c r="A117" s="455"/>
      <c r="B117" s="455"/>
      <c r="C117" s="589"/>
      <c r="D117" s="589"/>
      <c r="E117" s="418"/>
    </row>
    <row r="118" spans="1:5" hidden="1">
      <c r="A118" s="455"/>
      <c r="B118" s="455"/>
      <c r="C118" s="589"/>
      <c r="D118" s="589"/>
      <c r="E118" s="418"/>
    </row>
    <row r="119" spans="1:5" hidden="1">
      <c r="A119" s="455"/>
      <c r="B119" s="455"/>
      <c r="C119" s="589"/>
      <c r="D119" s="589"/>
      <c r="E119" s="418"/>
    </row>
    <row r="120" spans="1:5" hidden="1">
      <c r="A120" s="455"/>
      <c r="B120" s="455"/>
      <c r="C120" s="589"/>
      <c r="D120" s="589"/>
      <c r="E120" s="418"/>
    </row>
    <row r="121" spans="1:5" hidden="1">
      <c r="A121" s="455"/>
      <c r="B121" s="455"/>
      <c r="C121" s="589"/>
      <c r="D121" s="589"/>
      <c r="E121" s="418"/>
    </row>
    <row r="122" spans="1:5" hidden="1">
      <c r="A122" s="455"/>
      <c r="B122" s="455"/>
      <c r="C122" s="589"/>
      <c r="D122" s="589"/>
      <c r="E122" s="418"/>
    </row>
    <row r="123" spans="1:5" hidden="1">
      <c r="A123" s="455"/>
      <c r="B123" s="455"/>
      <c r="C123" s="589"/>
      <c r="D123" s="589"/>
      <c r="E123" s="418"/>
    </row>
    <row r="124" spans="1:5" hidden="1">
      <c r="A124" s="455"/>
      <c r="B124" s="455"/>
      <c r="C124" s="589"/>
      <c r="D124" s="589"/>
      <c r="E124" s="418"/>
    </row>
    <row r="125" spans="1:5" hidden="1">
      <c r="A125" s="455"/>
      <c r="B125" s="455"/>
      <c r="C125" s="589"/>
      <c r="D125" s="589"/>
      <c r="E125" s="418"/>
    </row>
    <row r="126" spans="1:5" hidden="1">
      <c r="A126" s="455"/>
      <c r="B126" s="455"/>
      <c r="C126" s="589"/>
      <c r="D126" s="589"/>
      <c r="E126" s="418"/>
    </row>
    <row r="127" spans="1:5" hidden="1">
      <c r="A127" s="455"/>
      <c r="B127" s="455"/>
      <c r="C127" s="589"/>
      <c r="D127" s="589"/>
      <c r="E127" s="418"/>
    </row>
    <row r="128" spans="1:5" hidden="1">
      <c r="A128" s="455"/>
      <c r="B128" s="455"/>
      <c r="C128" s="589"/>
      <c r="D128" s="589"/>
      <c r="E128" s="418"/>
    </row>
    <row r="129" spans="1:5" hidden="1">
      <c r="A129" s="455"/>
      <c r="B129" s="455"/>
      <c r="C129" s="589"/>
      <c r="D129" s="589"/>
      <c r="E129" s="418"/>
    </row>
    <row r="130" spans="1:5" hidden="1">
      <c r="A130" s="455"/>
      <c r="B130" s="455"/>
      <c r="C130" s="589"/>
      <c r="D130" s="589"/>
      <c r="E130" s="418"/>
    </row>
    <row r="131" spans="1:5" hidden="1">
      <c r="A131" s="455"/>
      <c r="B131" s="455"/>
      <c r="C131" s="589"/>
      <c r="D131" s="589"/>
      <c r="E131" s="418"/>
    </row>
    <row r="132" spans="1:5" hidden="1">
      <c r="A132" s="455"/>
      <c r="B132" s="455"/>
      <c r="C132" s="589"/>
      <c r="D132" s="589"/>
      <c r="E132" s="418"/>
    </row>
    <row r="133" spans="1:5" hidden="1">
      <c r="A133" s="455"/>
      <c r="B133" s="455"/>
      <c r="C133" s="589"/>
      <c r="D133" s="589"/>
      <c r="E133" s="418"/>
    </row>
    <row r="134" spans="1:5" hidden="1">
      <c r="A134" s="455"/>
      <c r="B134" s="455"/>
      <c r="C134" s="589"/>
      <c r="D134" s="589"/>
      <c r="E134" s="418"/>
    </row>
    <row r="135" spans="1:5" hidden="1">
      <c r="A135" s="455"/>
      <c r="B135" s="455"/>
      <c r="C135" s="589"/>
      <c r="D135" s="589"/>
      <c r="E135" s="418"/>
    </row>
    <row r="136" spans="1:5" hidden="1">
      <c r="A136" s="455"/>
      <c r="B136" s="455"/>
      <c r="C136" s="589"/>
      <c r="D136" s="589"/>
      <c r="E136" s="418"/>
    </row>
    <row r="137" spans="1:5" hidden="1">
      <c r="A137" s="455"/>
      <c r="B137" s="455"/>
      <c r="C137" s="589"/>
      <c r="D137" s="589"/>
      <c r="E137" s="418"/>
    </row>
    <row r="138" spans="1:5" hidden="1">
      <c r="A138" s="455"/>
      <c r="B138" s="455"/>
      <c r="C138" s="589"/>
      <c r="D138" s="589"/>
      <c r="E138" s="418"/>
    </row>
    <row r="139" spans="1:5" hidden="1">
      <c r="A139" s="455"/>
      <c r="B139" s="455"/>
      <c r="C139" s="589"/>
      <c r="D139" s="589"/>
      <c r="E139" s="418"/>
    </row>
    <row r="140" spans="1:5" hidden="1">
      <c r="A140" s="455"/>
      <c r="B140" s="455"/>
      <c r="C140" s="589"/>
      <c r="D140" s="589"/>
      <c r="E140" s="418"/>
    </row>
    <row r="141" spans="1:5" hidden="1">
      <c r="A141" s="455"/>
      <c r="B141" s="455"/>
      <c r="C141" s="589"/>
      <c r="D141" s="589"/>
      <c r="E141" s="418"/>
    </row>
    <row r="142" spans="1:5" hidden="1">
      <c r="A142" s="455"/>
      <c r="B142" s="455"/>
      <c r="C142" s="589"/>
      <c r="D142" s="589"/>
      <c r="E142" s="418"/>
    </row>
    <row r="143" spans="1:5" hidden="1">
      <c r="A143" s="455"/>
      <c r="B143" s="455"/>
      <c r="C143" s="589"/>
      <c r="D143" s="589"/>
      <c r="E143" s="418"/>
    </row>
    <row r="144" spans="1:5" hidden="1">
      <c r="A144" s="455"/>
      <c r="B144" s="455"/>
      <c r="C144" s="589"/>
      <c r="D144" s="589"/>
      <c r="E144" s="418"/>
    </row>
    <row r="145" spans="1:5" hidden="1">
      <c r="A145" s="455"/>
      <c r="B145" s="455"/>
      <c r="C145" s="589"/>
      <c r="D145" s="589"/>
      <c r="E145" s="418"/>
    </row>
    <row r="146" spans="1:5" hidden="1">
      <c r="A146" s="455"/>
      <c r="B146" s="455"/>
      <c r="C146" s="589"/>
      <c r="D146" s="589"/>
      <c r="E146" s="418"/>
    </row>
    <row r="147" spans="1:5" hidden="1">
      <c r="A147" s="455"/>
      <c r="B147" s="455"/>
      <c r="C147" s="589"/>
      <c r="D147" s="589"/>
      <c r="E147" s="418"/>
    </row>
    <row r="148" spans="1:5" hidden="1">
      <c r="A148" s="455"/>
      <c r="B148" s="455"/>
      <c r="C148" s="589"/>
      <c r="D148" s="589"/>
      <c r="E148" s="418"/>
    </row>
    <row r="149" spans="1:5" hidden="1">
      <c r="A149" s="455"/>
      <c r="B149" s="455"/>
      <c r="C149" s="589"/>
      <c r="D149" s="589"/>
      <c r="E149" s="418"/>
    </row>
    <row r="150" spans="1:5" hidden="1">
      <c r="A150" s="455"/>
      <c r="B150" s="455"/>
      <c r="C150" s="589"/>
      <c r="D150" s="589"/>
      <c r="E150" s="418"/>
    </row>
    <row r="151" spans="1:5" hidden="1">
      <c r="A151" s="455"/>
      <c r="B151" s="455"/>
      <c r="C151" s="589"/>
      <c r="D151" s="589"/>
      <c r="E151" s="418"/>
    </row>
    <row r="152" spans="1:5" hidden="1">
      <c r="A152" s="455"/>
      <c r="B152" s="455"/>
      <c r="C152" s="589"/>
      <c r="D152" s="589"/>
      <c r="E152" s="418"/>
    </row>
    <row r="153" spans="1:5" hidden="1">
      <c r="A153" s="455"/>
      <c r="B153" s="455"/>
      <c r="C153" s="589"/>
      <c r="D153" s="589"/>
      <c r="E153" s="418"/>
    </row>
    <row r="154" spans="1:5" hidden="1">
      <c r="A154" s="455"/>
      <c r="B154" s="455"/>
      <c r="C154" s="589"/>
      <c r="D154" s="589"/>
      <c r="E154" s="418"/>
    </row>
    <row r="155" spans="1:5" hidden="1">
      <c r="A155" s="455"/>
      <c r="B155" s="455"/>
      <c r="C155" s="589"/>
      <c r="D155" s="589"/>
      <c r="E155" s="418"/>
    </row>
    <row r="156" spans="1:5" hidden="1">
      <c r="A156" s="455"/>
      <c r="B156" s="455"/>
      <c r="C156" s="589"/>
      <c r="D156" s="589"/>
      <c r="E156" s="418"/>
    </row>
    <row r="157" spans="1:5" hidden="1">
      <c r="A157" s="455"/>
      <c r="B157" s="455"/>
      <c r="C157" s="589"/>
      <c r="D157" s="589"/>
      <c r="E157" s="418"/>
    </row>
    <row r="158" spans="1:5" hidden="1">
      <c r="A158" s="455"/>
      <c r="B158" s="455"/>
      <c r="C158" s="589"/>
      <c r="D158" s="589"/>
      <c r="E158" s="418"/>
    </row>
    <row r="159" spans="1:5" hidden="1">
      <c r="A159" s="455"/>
      <c r="B159" s="455"/>
      <c r="C159" s="589"/>
      <c r="D159" s="589"/>
      <c r="E159" s="418"/>
    </row>
    <row r="160" spans="1:5" hidden="1">
      <c r="A160" s="455"/>
      <c r="B160" s="455"/>
      <c r="C160" s="589"/>
      <c r="D160" s="589"/>
      <c r="E160" s="418"/>
    </row>
    <row r="161" spans="1:5">
      <c r="A161" s="595"/>
      <c r="B161" s="595"/>
      <c r="C161" s="596"/>
      <c r="D161" s="596"/>
      <c r="E161" s="597"/>
    </row>
    <row r="162" spans="1:5" s="379" customFormat="1">
      <c r="A162" s="420"/>
      <c r="B162" s="420" t="s">
        <v>2164</v>
      </c>
      <c r="C162" s="421">
        <f>SUM(C8:C161)</f>
        <v>31045989.320000004</v>
      </c>
      <c r="D162" s="421">
        <f>SUM(D8:D161)</f>
        <v>26356846.319999997</v>
      </c>
      <c r="E162" s="421">
        <f>SUM(E8:E161)</f>
        <v>-4689143</v>
      </c>
    </row>
    <row r="163" spans="1:5" s="379" customFormat="1">
      <c r="A163" s="598"/>
      <c r="B163" s="598"/>
      <c r="C163" s="599"/>
      <c r="D163" s="599"/>
      <c r="E163" s="599"/>
    </row>
  </sheetData>
  <dataValidations count="5">
    <dataValidation allowBlank="1" showInputMessage="1" showErrorMessage="1" prompt="Corresponde al número de la cuenta de acuerdo al Plan de Cuentas emitido por el CONAC." sqref="A7"/>
    <dataValidation allowBlank="1" showInputMessage="1" showErrorMessage="1" prompt="Importe final del periodo que corresponde la cuenta pública presentada (mensual:  enero, febrero, marzo, etc.; trimestral: 1er, 2do, 3ro. o 4to.)." sqref="D7"/>
    <dataValidation allowBlank="1" showInputMessage="1" showErrorMessage="1" prompt="Saldo al 31 de diciembre del año anterior a la cuenta pública que se presenta." sqref="C7"/>
    <dataValidation allowBlank="1" showInputMessage="1" showErrorMessage="1" prompt="Corresponde al nombre o descripción de la cuenta de acuerdo al Plan de Cuentas emitido por el CONAC." sqref="B7"/>
    <dataValidation allowBlank="1" showInputMessage="1" showErrorMessage="1" prompt="Diferencia entre el saldo final y el inicial presentados." sqref="E7"/>
  </dataValidations>
  <pageMargins left="0.70866141732283472" right="0.70866141732283472" top="0.74803149606299213" bottom="0.74803149606299213" header="0.31496062992125984" footer="0.31496062992125984"/>
  <pageSetup scale="72" orientation="portrait"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zoomScaleSheetLayoutView="100" workbookViewId="0">
      <selection sqref="A1:E78"/>
    </sheetView>
  </sheetViews>
  <sheetFormatPr baseColWidth="10" defaultRowHeight="11.25"/>
  <cols>
    <col min="1" max="1" width="20.7109375" style="401" customWidth="1"/>
    <col min="2" max="2" width="50.7109375" style="401" customWidth="1"/>
    <col min="3" max="3" width="17.7109375" style="561" customWidth="1"/>
    <col min="4" max="4" width="17.7109375" style="614" customWidth="1"/>
    <col min="5" max="7" width="11.42578125" style="1"/>
    <col min="8" max="9" width="12" style="1" bestFit="1" customWidth="1"/>
    <col min="10" max="16384" width="11.42578125" style="1"/>
  </cols>
  <sheetData>
    <row r="1" spans="1:4" s="437" customFormat="1">
      <c r="A1" s="482" t="s">
        <v>1691</v>
      </c>
      <c r="B1" s="482"/>
      <c r="C1" s="600"/>
      <c r="D1" s="601"/>
    </row>
    <row r="2" spans="1:4" s="437" customFormat="1">
      <c r="A2" s="482" t="s">
        <v>51</v>
      </c>
      <c r="B2" s="482"/>
      <c r="C2" s="600"/>
      <c r="D2" s="602"/>
    </row>
    <row r="3" spans="1:4" s="437" customFormat="1">
      <c r="A3" s="482"/>
      <c r="B3" s="482"/>
      <c r="C3" s="600"/>
      <c r="D3" s="602"/>
    </row>
    <row r="4" spans="1:4" s="437" customFormat="1">
      <c r="C4" s="600"/>
      <c r="D4" s="602"/>
    </row>
    <row r="5" spans="1:4" s="437" customFormat="1" ht="11.25" customHeight="1">
      <c r="A5" s="814" t="s">
        <v>2199</v>
      </c>
      <c r="B5" s="815"/>
      <c r="C5" s="600"/>
      <c r="D5" s="603" t="s">
        <v>2200</v>
      </c>
    </row>
    <row r="6" spans="1:4">
      <c r="A6" s="604"/>
      <c r="B6" s="604"/>
      <c r="C6" s="605"/>
      <c r="D6" s="606"/>
    </row>
    <row r="7" spans="1:4" ht="15" customHeight="1">
      <c r="A7" s="375" t="s">
        <v>1695</v>
      </c>
      <c r="B7" s="376" t="s">
        <v>1696</v>
      </c>
      <c r="C7" s="461" t="s">
        <v>1833</v>
      </c>
      <c r="D7" s="489" t="s">
        <v>2201</v>
      </c>
    </row>
    <row r="8" spans="1:4">
      <c r="A8" s="607" t="s">
        <v>2202</v>
      </c>
      <c r="B8" s="608" t="s">
        <v>1836</v>
      </c>
      <c r="C8" s="609">
        <v>0</v>
      </c>
      <c r="D8" s="610">
        <v>0</v>
      </c>
    </row>
    <row r="9" spans="1:4">
      <c r="A9" s="607"/>
      <c r="B9" s="608"/>
      <c r="C9" s="609"/>
      <c r="D9" s="610"/>
    </row>
    <row r="10" spans="1:4" hidden="1">
      <c r="A10" s="607"/>
      <c r="B10" s="608"/>
      <c r="C10" s="609"/>
      <c r="D10" s="610"/>
    </row>
    <row r="11" spans="1:4" hidden="1">
      <c r="A11" s="607"/>
      <c r="B11" s="608"/>
      <c r="C11" s="609"/>
      <c r="D11" s="610"/>
    </row>
    <row r="12" spans="1:4" hidden="1">
      <c r="A12" s="607"/>
      <c r="B12" s="608"/>
      <c r="C12" s="609"/>
      <c r="D12" s="610"/>
    </row>
    <row r="13" spans="1:4" hidden="1">
      <c r="A13" s="607"/>
      <c r="B13" s="608"/>
      <c r="C13" s="609"/>
      <c r="D13" s="610"/>
    </row>
    <row r="14" spans="1:4" hidden="1">
      <c r="A14" s="607"/>
      <c r="B14" s="608"/>
      <c r="C14" s="609"/>
      <c r="D14" s="610"/>
    </row>
    <row r="15" spans="1:4" hidden="1">
      <c r="A15" s="607"/>
      <c r="B15" s="608"/>
      <c r="C15" s="609"/>
      <c r="D15" s="610"/>
    </row>
    <row r="16" spans="1:4" hidden="1">
      <c r="A16" s="607"/>
      <c r="B16" s="607"/>
      <c r="C16" s="609"/>
      <c r="D16" s="610"/>
    </row>
    <row r="17" spans="1:4" hidden="1">
      <c r="A17" s="607"/>
      <c r="B17" s="608"/>
      <c r="C17" s="609"/>
      <c r="D17" s="610"/>
    </row>
    <row r="18" spans="1:4" hidden="1">
      <c r="A18" s="607"/>
      <c r="B18" s="608"/>
      <c r="C18" s="609"/>
      <c r="D18" s="610"/>
    </row>
    <row r="19" spans="1:4" hidden="1">
      <c r="A19" s="607"/>
      <c r="B19" s="608"/>
      <c r="C19" s="609"/>
      <c r="D19" s="610"/>
    </row>
    <row r="20" spans="1:4" hidden="1">
      <c r="A20" s="607"/>
      <c r="B20" s="608"/>
      <c r="C20" s="609"/>
      <c r="D20" s="610"/>
    </row>
    <row r="21" spans="1:4" hidden="1">
      <c r="A21" s="607"/>
      <c r="B21" s="608"/>
      <c r="C21" s="609"/>
      <c r="D21" s="610"/>
    </row>
    <row r="22" spans="1:4" hidden="1">
      <c r="A22" s="607"/>
      <c r="B22" s="608"/>
      <c r="C22" s="609"/>
      <c r="D22" s="610"/>
    </row>
    <row r="23" spans="1:4" hidden="1">
      <c r="A23" s="607"/>
      <c r="B23" s="608"/>
      <c r="C23" s="609"/>
      <c r="D23" s="610"/>
    </row>
    <row r="24" spans="1:4" hidden="1">
      <c r="A24" s="607"/>
      <c r="B24" s="608"/>
      <c r="C24" s="609"/>
      <c r="D24" s="610"/>
    </row>
    <row r="25" spans="1:4" hidden="1">
      <c r="A25" s="607"/>
      <c r="B25" s="608"/>
      <c r="C25" s="609"/>
      <c r="D25" s="610"/>
    </row>
    <row r="26" spans="1:4" hidden="1">
      <c r="A26" s="607"/>
      <c r="B26" s="608"/>
      <c r="C26" s="609"/>
      <c r="D26" s="610"/>
    </row>
    <row r="27" spans="1:4" hidden="1">
      <c r="A27" s="607"/>
      <c r="B27" s="608"/>
      <c r="C27" s="609"/>
      <c r="D27" s="610"/>
    </row>
    <row r="28" spans="1:4" hidden="1">
      <c r="A28" s="607"/>
      <c r="B28" s="608"/>
      <c r="C28" s="609"/>
      <c r="D28" s="610"/>
    </row>
    <row r="29" spans="1:4" hidden="1">
      <c r="A29" s="607"/>
      <c r="B29" s="608"/>
      <c r="C29" s="609"/>
      <c r="D29" s="610"/>
    </row>
    <row r="30" spans="1:4">
      <c r="A30" s="607"/>
      <c r="B30" s="608"/>
      <c r="C30" s="609"/>
      <c r="D30" s="610"/>
    </row>
    <row r="31" spans="1:4">
      <c r="A31" s="607"/>
      <c r="B31" s="607"/>
      <c r="C31" s="609"/>
      <c r="D31" s="610"/>
    </row>
    <row r="32" spans="1:4">
      <c r="A32" s="611"/>
      <c r="B32" s="611" t="s">
        <v>2203</v>
      </c>
      <c r="C32" s="612">
        <f>SUM(C8:C31)</f>
        <v>0</v>
      </c>
      <c r="D32" s="613">
        <v>0</v>
      </c>
    </row>
    <row r="33" spans="1:11">
      <c r="H33" s="615"/>
      <c r="I33" s="615"/>
    </row>
    <row r="34" spans="1:11">
      <c r="H34" s="615"/>
      <c r="I34" s="615"/>
      <c r="J34" s="615"/>
    </row>
    <row r="35" spans="1:11">
      <c r="A35" s="814" t="s">
        <v>2204</v>
      </c>
      <c r="B35" s="815"/>
      <c r="C35" s="600"/>
      <c r="D35" s="603" t="s">
        <v>2200</v>
      </c>
      <c r="H35" s="615"/>
      <c r="I35" s="615"/>
      <c r="J35" s="615"/>
    </row>
    <row r="36" spans="1:11">
      <c r="A36" s="604"/>
      <c r="B36" s="604"/>
      <c r="C36" s="605"/>
      <c r="D36" s="606"/>
      <c r="G36" s="616"/>
      <c r="H36" s="615"/>
      <c r="I36" s="615"/>
      <c r="J36" s="615"/>
    </row>
    <row r="37" spans="1:11">
      <c r="A37" s="375" t="s">
        <v>1695</v>
      </c>
      <c r="B37" s="376" t="s">
        <v>1696</v>
      </c>
      <c r="C37" s="463" t="s">
        <v>1833</v>
      </c>
      <c r="D37" s="563" t="s">
        <v>2201</v>
      </c>
      <c r="H37" s="615"/>
      <c r="I37" s="615"/>
      <c r="J37" s="615"/>
    </row>
    <row r="38" spans="1:11">
      <c r="A38" s="607" t="s">
        <v>2205</v>
      </c>
      <c r="B38" s="608" t="s">
        <v>1841</v>
      </c>
      <c r="C38" s="609">
        <v>496010.22</v>
      </c>
      <c r="D38" s="610">
        <v>0.82</v>
      </c>
      <c r="H38" s="615"/>
      <c r="I38" s="615"/>
      <c r="J38" s="615"/>
    </row>
    <row r="39" spans="1:11">
      <c r="A39" s="607" t="s">
        <v>2206</v>
      </c>
      <c r="B39" s="608" t="s">
        <v>2207</v>
      </c>
      <c r="C39" s="609">
        <v>8639.75</v>
      </c>
      <c r="D39" s="610">
        <v>2.7199999999999998E-2</v>
      </c>
      <c r="H39" s="615"/>
      <c r="I39" s="615"/>
      <c r="J39" s="615"/>
      <c r="K39" s="615"/>
    </row>
    <row r="40" spans="1:11">
      <c r="A40" s="607" t="s">
        <v>1643</v>
      </c>
      <c r="B40" s="608" t="s">
        <v>1514</v>
      </c>
      <c r="C40" s="609">
        <v>10538</v>
      </c>
      <c r="D40" s="610">
        <f>+C40/C62</f>
        <v>8.8437692504405706E-4</v>
      </c>
      <c r="H40" s="615"/>
      <c r="I40" s="615"/>
      <c r="J40" s="615"/>
    </row>
    <row r="41" spans="1:11">
      <c r="A41" s="607" t="s">
        <v>2208</v>
      </c>
      <c r="B41" s="608" t="s">
        <v>1847</v>
      </c>
      <c r="C41" s="609">
        <v>9360085.7300000004</v>
      </c>
      <c r="D41" s="610">
        <f>+C41/C62</f>
        <v>0.78552323363505017</v>
      </c>
      <c r="G41" s="615"/>
      <c r="H41" s="615"/>
      <c r="I41" s="615"/>
      <c r="J41" s="615"/>
    </row>
    <row r="42" spans="1:11">
      <c r="A42" s="607" t="s">
        <v>2209</v>
      </c>
      <c r="B42" s="608" t="s">
        <v>1849</v>
      </c>
      <c r="C42" s="609">
        <v>1648.68</v>
      </c>
      <c r="D42" s="610">
        <f>+C42/C62</f>
        <v>1.3836160075741469E-4</v>
      </c>
      <c r="H42" s="615"/>
      <c r="I42" s="615"/>
      <c r="J42" s="615"/>
    </row>
    <row r="43" spans="1:11">
      <c r="A43" s="607" t="s">
        <v>2210</v>
      </c>
      <c r="B43" s="608" t="s">
        <v>1851</v>
      </c>
      <c r="C43" s="609">
        <v>1559464.4</v>
      </c>
      <c r="D43" s="610">
        <v>0.15279999999999999</v>
      </c>
      <c r="H43" s="615"/>
      <c r="I43" s="615"/>
    </row>
    <row r="44" spans="1:11">
      <c r="A44" s="607" t="s">
        <v>2211</v>
      </c>
      <c r="B44" s="608" t="s">
        <v>1891</v>
      </c>
      <c r="C44" s="609">
        <v>479347</v>
      </c>
      <c r="D44" s="610">
        <f>+C44/C62</f>
        <v>4.022807229921177E-2</v>
      </c>
      <c r="H44" s="615"/>
      <c r="I44" s="615"/>
      <c r="J44" s="615"/>
    </row>
    <row r="45" spans="1:11">
      <c r="A45" s="497" t="s">
        <v>2212</v>
      </c>
      <c r="B45" s="617" t="s">
        <v>193</v>
      </c>
      <c r="C45" s="618"/>
      <c r="D45" s="619"/>
      <c r="H45" s="615"/>
      <c r="I45" s="615"/>
      <c r="J45" s="191"/>
    </row>
    <row r="46" spans="1:11" hidden="1">
      <c r="A46" s="497"/>
      <c r="B46" s="617"/>
      <c r="C46" s="620"/>
      <c r="D46" s="619"/>
      <c r="H46" s="615"/>
      <c r="I46" s="615"/>
    </row>
    <row r="47" spans="1:11" hidden="1">
      <c r="A47" s="497" t="s">
        <v>2213</v>
      </c>
      <c r="B47" s="617"/>
      <c r="C47" s="620">
        <v>711361.87</v>
      </c>
      <c r="D47" s="619"/>
      <c r="H47" s="615"/>
      <c r="I47" s="615"/>
    </row>
    <row r="48" spans="1:11" hidden="1">
      <c r="A48" s="607"/>
      <c r="B48" s="621"/>
      <c r="C48" s="622"/>
      <c r="D48" s="619"/>
      <c r="H48" s="615"/>
      <c r="I48" s="615"/>
    </row>
    <row r="49" spans="1:10" hidden="1">
      <c r="A49" s="607"/>
      <c r="B49" s="621"/>
      <c r="C49" s="622"/>
      <c r="D49" s="619"/>
      <c r="H49" s="615"/>
      <c r="I49" s="615"/>
    </row>
    <row r="50" spans="1:10" hidden="1">
      <c r="A50" s="607"/>
      <c r="B50" s="621"/>
      <c r="C50" s="622"/>
      <c r="D50" s="619"/>
      <c r="H50" s="615"/>
      <c r="I50" s="615"/>
    </row>
    <row r="51" spans="1:10" hidden="1">
      <c r="A51" s="607"/>
      <c r="B51" s="621"/>
      <c r="C51" s="622"/>
      <c r="D51" s="619"/>
      <c r="H51" s="615"/>
      <c r="I51" s="615"/>
    </row>
    <row r="52" spans="1:10" hidden="1">
      <c r="A52" s="607"/>
      <c r="B52" s="621"/>
      <c r="C52" s="622"/>
      <c r="D52" s="619"/>
      <c r="H52" s="615"/>
      <c r="I52" s="615"/>
    </row>
    <row r="53" spans="1:10" hidden="1">
      <c r="A53" s="607"/>
      <c r="B53" s="621"/>
      <c r="C53" s="622"/>
      <c r="D53" s="619"/>
      <c r="H53" s="615"/>
      <c r="I53" s="615"/>
    </row>
    <row r="54" spans="1:10" hidden="1">
      <c r="A54" s="607"/>
      <c r="B54" s="621"/>
      <c r="C54" s="622"/>
      <c r="D54" s="619"/>
      <c r="H54" s="615"/>
      <c r="I54" s="615"/>
    </row>
    <row r="55" spans="1:10" hidden="1">
      <c r="A55" s="607"/>
      <c r="B55" s="621"/>
      <c r="C55" s="622"/>
      <c r="D55" s="619"/>
      <c r="H55" s="615"/>
      <c r="I55" s="615"/>
    </row>
    <row r="56" spans="1:10" hidden="1">
      <c r="A56" s="607"/>
      <c r="B56" s="621"/>
      <c r="C56" s="622"/>
      <c r="D56" s="619"/>
      <c r="H56" s="615"/>
      <c r="I56" s="615"/>
    </row>
    <row r="57" spans="1:10" hidden="1">
      <c r="A57" s="607"/>
      <c r="B57" s="621"/>
      <c r="C57" s="622"/>
      <c r="D57" s="619"/>
      <c r="H57" s="615"/>
      <c r="I57" s="615"/>
    </row>
    <row r="58" spans="1:10" hidden="1">
      <c r="A58" s="607"/>
      <c r="B58" s="621"/>
      <c r="C58" s="622"/>
      <c r="D58" s="619"/>
      <c r="H58" s="615"/>
      <c r="I58" s="615"/>
    </row>
    <row r="59" spans="1:10" hidden="1">
      <c r="A59" s="607"/>
      <c r="B59" s="621"/>
      <c r="C59" s="622"/>
      <c r="D59" s="619"/>
      <c r="H59" s="615"/>
      <c r="I59" s="615"/>
    </row>
    <row r="60" spans="1:10" hidden="1">
      <c r="A60" s="607"/>
      <c r="B60" s="621"/>
      <c r="C60" s="622"/>
      <c r="D60" s="619"/>
      <c r="H60" s="615"/>
      <c r="I60" s="615"/>
    </row>
    <row r="61" spans="1:10">
      <c r="A61" s="607"/>
      <c r="B61" s="623"/>
      <c r="C61" s="622"/>
      <c r="D61" s="619"/>
      <c r="H61" s="615"/>
      <c r="I61" s="615"/>
      <c r="J61" s="615"/>
    </row>
    <row r="62" spans="1:10">
      <c r="A62" s="611"/>
      <c r="B62" s="611" t="s">
        <v>2214</v>
      </c>
      <c r="C62" s="624">
        <f>C38+C39+C40+C41+C42+C43+C44</f>
        <v>11915733.780000001</v>
      </c>
      <c r="D62" s="625">
        <f>SUM(D38:D61)</f>
        <v>1.8267740444600631</v>
      </c>
      <c r="H62" s="615"/>
      <c r="I62" s="615"/>
    </row>
    <row r="63" spans="1:10">
      <c r="H63" s="615"/>
      <c r="I63" s="615"/>
    </row>
    <row r="64" spans="1:10">
      <c r="H64" s="615"/>
      <c r="I64" s="615"/>
    </row>
    <row r="65" spans="8:9">
      <c r="H65" s="615"/>
      <c r="I65" s="615"/>
    </row>
    <row r="66" spans="8:9">
      <c r="H66" s="615"/>
      <c r="I66" s="615"/>
    </row>
  </sheetData>
  <mergeCells count="2">
    <mergeCell ref="A5:B5"/>
    <mergeCell ref="A35:B35"/>
  </mergeCells>
  <dataValidations count="5">
    <dataValidation allowBlank="1" showInputMessage="1" showErrorMessage="1" prompt="Corresponde al número de la cuenta de acuerdo al Plan de Cuentas emitido por el CONAC." sqref="A7"/>
    <dataValidation allowBlank="1" showInputMessage="1" showErrorMessage="1" prompt="Corresponde al número de la cuenta de acuerdo al Plan de Cuentas emitido por el CONAC (DOF 23/12/2015)." sqref="A37"/>
    <dataValidation allowBlank="1" showInputMessage="1" showErrorMessage="1" prompt="Corresponde al nombre o descripción de la cuenta de acuerdo al Plan de Cuentas emitido por el CONAC." sqref="B7 B37"/>
    <dataValidation allowBlank="1" showInputMessage="1" showErrorMessage="1" prompt="Importe (saldo final) de las adquisiciones de bienes muebles e inmuebles efectuadas en el periodo al que corresponde la cuenta pública presentada." sqref="C7 C37"/>
    <dataValidation allowBlank="1" showInputMessage="1" showErrorMessage="1" prompt="Detallar el porcentaje de estas adquisiciones que fueron realizadas mediante subsidios de capital del sector central (subsidiados por la federación, estado o municipio)." sqref="D7 D37"/>
  </dataValidations>
  <pageMargins left="0.70866141732283472" right="0.11811023622047245" top="0.74803149606299213" bottom="0.74803149606299213" header="0.31496062992125984" footer="0.31496062992125984"/>
  <pageSetup scale="90" orientation="landscape"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zoomScaleSheetLayoutView="100" workbookViewId="0">
      <pane ySplit="8" topLeftCell="A30" activePane="bottomLeft" state="frozen"/>
      <selection sqref="A1:E78"/>
      <selection pane="bottomLeft" sqref="A1:E78"/>
    </sheetView>
  </sheetViews>
  <sheetFormatPr baseColWidth="10" defaultRowHeight="11.25"/>
  <cols>
    <col min="1" max="1" width="11.7109375" style="401" customWidth="1"/>
    <col min="2" max="2" width="68" style="401" customWidth="1"/>
    <col min="3" max="3" width="17.7109375" style="561" customWidth="1"/>
    <col min="4" max="4" width="17.7109375" style="1" customWidth="1"/>
    <col min="5" max="16384" width="11.42578125" style="1"/>
  </cols>
  <sheetData>
    <row r="1" spans="1:4" s="437" customFormat="1">
      <c r="A1" s="482" t="s">
        <v>1691</v>
      </c>
      <c r="B1" s="482"/>
      <c r="C1" s="600"/>
    </row>
    <row r="2" spans="1:4" s="437" customFormat="1">
      <c r="A2" s="482" t="s">
        <v>51</v>
      </c>
      <c r="B2" s="482"/>
      <c r="C2" s="600"/>
    </row>
    <row r="3" spans="1:4" s="437" customFormat="1">
      <c r="A3" s="482"/>
      <c r="B3" s="482"/>
      <c r="C3" s="600"/>
    </row>
    <row r="4" spans="1:4" s="437" customFormat="1">
      <c r="A4" s="482"/>
      <c r="B4" s="482"/>
      <c r="C4" s="600"/>
    </row>
    <row r="5" spans="1:4" s="437" customFormat="1">
      <c r="C5" s="600"/>
    </row>
    <row r="6" spans="1:4" s="437" customFormat="1" ht="11.25" customHeight="1">
      <c r="A6" s="814" t="s">
        <v>95</v>
      </c>
      <c r="B6" s="815"/>
      <c r="C6" s="600"/>
      <c r="D6" s="626" t="s">
        <v>2215</v>
      </c>
    </row>
    <row r="7" spans="1:4">
      <c r="A7" s="604"/>
      <c r="B7" s="604"/>
      <c r="C7" s="605"/>
    </row>
    <row r="8" spans="1:4" ht="15" customHeight="1">
      <c r="A8" s="375" t="s">
        <v>1695</v>
      </c>
      <c r="B8" s="627" t="s">
        <v>1696</v>
      </c>
      <c r="C8" s="463" t="s">
        <v>1831</v>
      </c>
      <c r="D8" s="463" t="s">
        <v>1832</v>
      </c>
    </row>
    <row r="9" spans="1:4">
      <c r="A9" s="628">
        <v>5500</v>
      </c>
      <c r="B9" s="629" t="s">
        <v>2216</v>
      </c>
      <c r="C9" s="630">
        <f>SUM(C10:C40)</f>
        <v>0</v>
      </c>
      <c r="D9" s="631">
        <f>SUM(D10:D40)</f>
        <v>65816.95</v>
      </c>
    </row>
    <row r="10" spans="1:4">
      <c r="A10" s="632">
        <v>5510</v>
      </c>
      <c r="B10" s="633" t="s">
        <v>531</v>
      </c>
      <c r="C10" s="622">
        <v>0</v>
      </c>
      <c r="D10" s="634">
        <v>0</v>
      </c>
    </row>
    <row r="11" spans="1:4">
      <c r="A11" s="632">
        <v>5511</v>
      </c>
      <c r="B11" s="633" t="s">
        <v>2217</v>
      </c>
      <c r="C11" s="622">
        <v>0</v>
      </c>
      <c r="D11" s="634">
        <v>0</v>
      </c>
    </row>
    <row r="12" spans="1:4">
      <c r="A12" s="632">
        <v>5512</v>
      </c>
      <c r="B12" s="633" t="s">
        <v>2218</v>
      </c>
      <c r="C12" s="622">
        <v>0</v>
      </c>
      <c r="D12" s="634">
        <v>0</v>
      </c>
    </row>
    <row r="13" spans="1:4">
      <c r="A13" s="632">
        <v>5513</v>
      </c>
      <c r="B13" s="633" t="s">
        <v>2219</v>
      </c>
      <c r="C13" s="622">
        <v>0</v>
      </c>
      <c r="D13" s="634">
        <v>0</v>
      </c>
    </row>
    <row r="14" spans="1:4">
      <c r="A14" s="632">
        <v>5514</v>
      </c>
      <c r="B14" s="633" t="s">
        <v>2220</v>
      </c>
      <c r="C14" s="622">
        <v>0</v>
      </c>
      <c r="D14" s="634">
        <v>0</v>
      </c>
    </row>
    <row r="15" spans="1:4">
      <c r="A15" s="632">
        <v>5515</v>
      </c>
      <c r="B15" s="633" t="s">
        <v>2221</v>
      </c>
      <c r="C15" s="622">
        <v>0</v>
      </c>
      <c r="D15" s="634">
        <v>0</v>
      </c>
    </row>
    <row r="16" spans="1:4">
      <c r="A16" s="632">
        <v>5516</v>
      </c>
      <c r="B16" s="633" t="s">
        <v>2222</v>
      </c>
      <c r="C16" s="622">
        <v>0</v>
      </c>
      <c r="D16" s="634">
        <v>0</v>
      </c>
    </row>
    <row r="17" spans="1:4">
      <c r="A17" s="632">
        <v>5517</v>
      </c>
      <c r="B17" s="633" t="s">
        <v>2223</v>
      </c>
      <c r="C17" s="622">
        <v>0</v>
      </c>
      <c r="D17" s="634">
        <v>0</v>
      </c>
    </row>
    <row r="18" spans="1:4">
      <c r="A18" s="632">
        <v>5518</v>
      </c>
      <c r="B18" s="633" t="s">
        <v>437</v>
      </c>
      <c r="C18" s="622">
        <v>0</v>
      </c>
      <c r="D18" s="634">
        <v>0</v>
      </c>
    </row>
    <row r="19" spans="1:4">
      <c r="A19" s="632">
        <v>5520</v>
      </c>
      <c r="B19" s="633" t="s">
        <v>438</v>
      </c>
      <c r="C19" s="622">
        <v>0</v>
      </c>
      <c r="D19" s="634">
        <v>0</v>
      </c>
    </row>
    <row r="20" spans="1:4">
      <c r="A20" s="632">
        <v>5521</v>
      </c>
      <c r="B20" s="633" t="s">
        <v>2224</v>
      </c>
      <c r="C20" s="622">
        <v>0</v>
      </c>
      <c r="D20" s="634">
        <v>0</v>
      </c>
    </row>
    <row r="21" spans="1:4">
      <c r="A21" s="632">
        <v>5522</v>
      </c>
      <c r="B21" s="633" t="s">
        <v>2225</v>
      </c>
      <c r="C21" s="622">
        <v>0</v>
      </c>
      <c r="D21" s="634">
        <v>0</v>
      </c>
    </row>
    <row r="22" spans="1:4">
      <c r="A22" s="632">
        <v>5530</v>
      </c>
      <c r="B22" s="633" t="s">
        <v>532</v>
      </c>
      <c r="C22" s="622">
        <v>0</v>
      </c>
      <c r="D22" s="634">
        <v>0</v>
      </c>
    </row>
    <row r="23" spans="1:4">
      <c r="A23" s="632">
        <v>5531</v>
      </c>
      <c r="B23" s="633" t="s">
        <v>2226</v>
      </c>
      <c r="C23" s="622">
        <v>0</v>
      </c>
      <c r="D23" s="634">
        <v>0</v>
      </c>
    </row>
    <row r="24" spans="1:4">
      <c r="A24" s="632">
        <v>5532</v>
      </c>
      <c r="B24" s="633" t="s">
        <v>2227</v>
      </c>
      <c r="C24" s="622">
        <v>0</v>
      </c>
      <c r="D24" s="634">
        <v>0</v>
      </c>
    </row>
    <row r="25" spans="1:4">
      <c r="A25" s="632">
        <v>5533</v>
      </c>
      <c r="B25" s="633" t="s">
        <v>2228</v>
      </c>
      <c r="C25" s="622">
        <v>0</v>
      </c>
      <c r="D25" s="634">
        <v>0</v>
      </c>
    </row>
    <row r="26" spans="1:4">
      <c r="A26" s="632">
        <v>5534</v>
      </c>
      <c r="B26" s="633" t="s">
        <v>2229</v>
      </c>
      <c r="C26" s="622">
        <v>0</v>
      </c>
      <c r="D26" s="634">
        <v>0</v>
      </c>
    </row>
    <row r="27" spans="1:4">
      <c r="A27" s="632">
        <v>5535</v>
      </c>
      <c r="B27" s="633" t="s">
        <v>2230</v>
      </c>
      <c r="C27" s="622">
        <v>0</v>
      </c>
      <c r="D27" s="634">
        <v>0</v>
      </c>
    </row>
    <row r="28" spans="1:4">
      <c r="A28" s="632">
        <v>5540</v>
      </c>
      <c r="B28" s="633" t="s">
        <v>533</v>
      </c>
      <c r="C28" s="622">
        <v>0</v>
      </c>
      <c r="D28" s="634">
        <v>0</v>
      </c>
    </row>
    <row r="29" spans="1:4">
      <c r="A29" s="632">
        <v>5541</v>
      </c>
      <c r="B29" s="633" t="s">
        <v>533</v>
      </c>
      <c r="C29" s="622">
        <v>0</v>
      </c>
      <c r="D29" s="634">
        <v>0</v>
      </c>
    </row>
    <row r="30" spans="1:4">
      <c r="A30" s="632">
        <v>5550</v>
      </c>
      <c r="B30" s="635" t="s">
        <v>534</v>
      </c>
      <c r="C30" s="622">
        <v>0</v>
      </c>
      <c r="D30" s="634">
        <v>0</v>
      </c>
    </row>
    <row r="31" spans="1:4">
      <c r="A31" s="632">
        <v>5551</v>
      </c>
      <c r="B31" s="635" t="s">
        <v>534</v>
      </c>
      <c r="C31" s="622">
        <v>0</v>
      </c>
      <c r="D31" s="634">
        <v>0</v>
      </c>
    </row>
    <row r="32" spans="1:4">
      <c r="A32" s="632">
        <v>5590</v>
      </c>
      <c r="B32" s="635" t="s">
        <v>535</v>
      </c>
      <c r="C32" s="622">
        <v>0</v>
      </c>
      <c r="D32" s="634">
        <v>0</v>
      </c>
    </row>
    <row r="33" spans="1:4">
      <c r="A33" s="632">
        <v>5591</v>
      </c>
      <c r="B33" s="635" t="s">
        <v>2231</v>
      </c>
      <c r="C33" s="622">
        <v>0</v>
      </c>
      <c r="D33" s="634">
        <v>0</v>
      </c>
    </row>
    <row r="34" spans="1:4">
      <c r="A34" s="632">
        <v>5592</v>
      </c>
      <c r="B34" s="635" t="s">
        <v>2232</v>
      </c>
      <c r="C34" s="622">
        <v>0</v>
      </c>
      <c r="D34" s="634">
        <v>0</v>
      </c>
    </row>
    <row r="35" spans="1:4">
      <c r="A35" s="632">
        <v>5593</v>
      </c>
      <c r="B35" s="635" t="s">
        <v>2233</v>
      </c>
      <c r="C35" s="622">
        <v>0</v>
      </c>
      <c r="D35" s="634">
        <v>0</v>
      </c>
    </row>
    <row r="36" spans="1:4">
      <c r="A36" s="632">
        <v>5594</v>
      </c>
      <c r="B36" s="635" t="s">
        <v>2234</v>
      </c>
      <c r="C36" s="622">
        <v>0</v>
      </c>
      <c r="D36" s="634">
        <v>0</v>
      </c>
    </row>
    <row r="37" spans="1:4">
      <c r="A37" s="632">
        <v>5595</v>
      </c>
      <c r="B37" s="635" t="s">
        <v>2235</v>
      </c>
      <c r="C37" s="622">
        <v>0</v>
      </c>
      <c r="D37" s="634">
        <v>0</v>
      </c>
    </row>
    <row r="38" spans="1:4">
      <c r="A38" s="632">
        <v>5596</v>
      </c>
      <c r="B38" s="635" t="s">
        <v>2236</v>
      </c>
      <c r="C38" s="622">
        <v>0</v>
      </c>
      <c r="D38" s="634">
        <v>0</v>
      </c>
    </row>
    <row r="39" spans="1:4">
      <c r="A39" s="632">
        <v>5597</v>
      </c>
      <c r="B39" s="635" t="s">
        <v>2237</v>
      </c>
      <c r="C39" s="622">
        <v>0</v>
      </c>
      <c r="D39" s="634">
        <v>0</v>
      </c>
    </row>
    <row r="40" spans="1:4">
      <c r="A40" s="632">
        <v>5599</v>
      </c>
      <c r="B40" s="635" t="s">
        <v>2238</v>
      </c>
      <c r="C40" s="622">
        <v>0</v>
      </c>
      <c r="D40" s="634">
        <v>65816.95</v>
      </c>
    </row>
    <row r="41" spans="1:4">
      <c r="A41" s="628">
        <v>5600</v>
      </c>
      <c r="B41" s="636" t="s">
        <v>457</v>
      </c>
      <c r="C41" s="630">
        <f>SUM(C42:C43)</f>
        <v>0</v>
      </c>
      <c r="D41" s="631">
        <f>SUM(D42:D43)</f>
        <v>0</v>
      </c>
    </row>
    <row r="42" spans="1:4">
      <c r="A42" s="632">
        <v>5610</v>
      </c>
      <c r="B42" s="635" t="s">
        <v>2239</v>
      </c>
      <c r="C42" s="622">
        <v>0</v>
      </c>
      <c r="D42" s="634">
        <v>0</v>
      </c>
    </row>
    <row r="43" spans="1:4">
      <c r="A43" s="637">
        <v>5611</v>
      </c>
      <c r="B43" s="638" t="s">
        <v>2240</v>
      </c>
      <c r="C43" s="639">
        <v>0</v>
      </c>
      <c r="D43" s="640">
        <v>0</v>
      </c>
    </row>
  </sheetData>
  <mergeCells count="1">
    <mergeCell ref="A6:B6"/>
  </mergeCells>
  <dataValidations count="4">
    <dataValidation allowBlank="1" showInputMessage="1" showErrorMessage="1" prompt="Corresponde al número de la cuenta de acuerdo al Plan de Cuentas emitido por el CONAC." sqref="A8"/>
    <dataValidation allowBlank="1" showInputMessage="1" showErrorMessage="1" prompt="Saldo al 31 de diciembre del año anterior a la cuenta pública que se presenta." sqref="C8"/>
    <dataValidation allowBlank="1" showInputMessage="1" showErrorMessage="1" prompt="Importe final del periodo que corresponde la cuenta pública presentada (mensual:  enero, febrero, marzo, etc.; trimestral: 1er, 2do, 3ro. o 4to.)." sqref="D8"/>
    <dataValidation allowBlank="1" showInputMessage="1" showErrorMessage="1" prompt="Corresponde al nombre o descripción de la cuenta de acuerdo al Plan de Cuentas emitido por el CONAC." sqref="B8"/>
  </dataValidations>
  <pageMargins left="0.31496062992125984" right="0" top="0.74803149606299213" bottom="0.74803149606299213" header="0.31496062992125984" footer="0.31496062992125984"/>
  <pageSetup scale="85" orientation="portrait"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sqref="A1:E78"/>
    </sheetView>
  </sheetViews>
  <sheetFormatPr baseColWidth="10" defaultRowHeight="11.25"/>
  <cols>
    <col min="1" max="1" width="20.7109375" style="1" customWidth="1"/>
    <col min="2" max="2" width="50.7109375" style="1" customWidth="1"/>
    <col min="3" max="3" width="17.7109375" style="1" customWidth="1"/>
    <col min="4" max="16384" width="11.42578125" style="1"/>
  </cols>
  <sheetData>
    <row r="1" spans="1:3">
      <c r="A1" s="482" t="s">
        <v>1691</v>
      </c>
    </row>
    <row r="2" spans="1:3">
      <c r="A2" s="482"/>
    </row>
    <row r="3" spans="1:3">
      <c r="A3" s="482"/>
    </row>
    <row r="4" spans="1:3">
      <c r="A4" s="482"/>
    </row>
    <row r="5" spans="1:3" ht="11.25" customHeight="1">
      <c r="A5" s="641" t="s">
        <v>97</v>
      </c>
      <c r="B5" s="642"/>
      <c r="C5" s="643" t="s">
        <v>96</v>
      </c>
    </row>
    <row r="6" spans="1:3">
      <c r="A6" s="644"/>
      <c r="B6" s="644"/>
      <c r="C6" s="645"/>
    </row>
    <row r="7" spans="1:3" ht="15" customHeight="1">
      <c r="A7" s="375" t="s">
        <v>1695</v>
      </c>
      <c r="B7" s="376" t="s">
        <v>1696</v>
      </c>
      <c r="C7" s="376" t="s">
        <v>1772</v>
      </c>
    </row>
    <row r="8" spans="1:3">
      <c r="A8" s="646">
        <v>900001</v>
      </c>
      <c r="B8" s="647" t="s">
        <v>497</v>
      </c>
      <c r="C8" s="630">
        <v>118672283.26000001</v>
      </c>
    </row>
    <row r="9" spans="1:3">
      <c r="A9" s="646">
        <v>900002</v>
      </c>
      <c r="B9" s="648" t="s">
        <v>498</v>
      </c>
      <c r="C9" s="630">
        <f>C13+C14</f>
        <v>3148101.69</v>
      </c>
    </row>
    <row r="10" spans="1:3">
      <c r="A10" s="649">
        <v>4320</v>
      </c>
      <c r="B10" s="650" t="s">
        <v>499</v>
      </c>
      <c r="C10" s="651">
        <v>0</v>
      </c>
    </row>
    <row r="11" spans="1:3" ht="22.5">
      <c r="A11" s="649">
        <v>4330</v>
      </c>
      <c r="B11" s="650" t="s">
        <v>500</v>
      </c>
      <c r="C11" s="651">
        <v>0</v>
      </c>
    </row>
    <row r="12" spans="1:3">
      <c r="A12" s="649">
        <v>4340</v>
      </c>
      <c r="B12" s="650" t="s">
        <v>501</v>
      </c>
      <c r="C12" s="651">
        <v>0</v>
      </c>
    </row>
    <row r="13" spans="1:3">
      <c r="A13" s="649">
        <v>4399</v>
      </c>
      <c r="B13" s="650" t="s">
        <v>502</v>
      </c>
      <c r="C13" s="651">
        <v>168035.11</v>
      </c>
    </row>
    <row r="14" spans="1:3">
      <c r="A14" s="652">
        <v>4400</v>
      </c>
      <c r="B14" s="650" t="s">
        <v>503</v>
      </c>
      <c r="C14" s="651">
        <f>407785.76+2572280.82</f>
        <v>2980066.58</v>
      </c>
    </row>
    <row r="15" spans="1:3">
      <c r="A15" s="646">
        <v>900003</v>
      </c>
      <c r="B15" s="648" t="s">
        <v>504</v>
      </c>
      <c r="C15" s="630">
        <f>C19</f>
        <v>0</v>
      </c>
    </row>
    <row r="16" spans="1:3">
      <c r="A16" s="653">
        <v>52</v>
      </c>
      <c r="B16" s="650" t="s">
        <v>505</v>
      </c>
      <c r="C16" s="651">
        <v>0</v>
      </c>
    </row>
    <row r="17" spans="1:4">
      <c r="A17" s="653">
        <v>62</v>
      </c>
      <c r="B17" s="650" t="s">
        <v>506</v>
      </c>
      <c r="C17" s="651">
        <v>0</v>
      </c>
    </row>
    <row r="18" spans="1:4">
      <c r="A18" s="654" t="s">
        <v>2241</v>
      </c>
      <c r="B18" s="650" t="s">
        <v>507</v>
      </c>
      <c r="C18" s="651"/>
    </row>
    <row r="19" spans="1:4">
      <c r="A19" s="652">
        <v>4500</v>
      </c>
      <c r="B19" s="655" t="s">
        <v>508</v>
      </c>
      <c r="C19" s="651">
        <v>0</v>
      </c>
    </row>
    <row r="20" spans="1:4">
      <c r="A20" s="656">
        <v>900004</v>
      </c>
      <c r="B20" s="657" t="s">
        <v>509</v>
      </c>
      <c r="C20" s="658">
        <f>+C8+C9-C15</f>
        <v>121820384.95</v>
      </c>
    </row>
    <row r="22" spans="1:4">
      <c r="D22" s="191"/>
    </row>
    <row r="25" spans="1:4">
      <c r="C25" s="191"/>
    </row>
  </sheetData>
  <dataValidations count="2">
    <dataValidation allowBlank="1" showInputMessage="1" showErrorMessage="1" prompt="Corresponde al número de la cuenta de acuerdo al Plan de Cuentas emitido por el CONAC. y Clasificador por Rubros de Ingreso. (DOF-2-ene-13)." sqref="A7"/>
    <dataValidation allowBlank="1" showInputMessage="1" showErrorMessage="1" prompt="Corresponde al nombre o descripción de la cuenta de acuerdo al Plan de Cuentas emitido por el CONAC." sqref="B7"/>
  </dataValidations>
  <pageMargins left="0.7" right="0.7" top="0.75" bottom="0.75" header="0.3" footer="0.3"/>
  <pageSetup orientation="portrait"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6" zoomScale="90" zoomScaleNormal="90" workbookViewId="0">
      <selection sqref="A1:E78"/>
    </sheetView>
  </sheetViews>
  <sheetFormatPr baseColWidth="10" defaultRowHeight="11.25"/>
  <cols>
    <col min="1" max="1" width="13.85546875" style="1" customWidth="1"/>
    <col min="2" max="2" width="46.5703125" style="1" customWidth="1"/>
    <col min="3" max="3" width="17.7109375" style="191" customWidth="1"/>
    <col min="4" max="4" width="6.7109375" style="1" customWidth="1"/>
    <col min="5" max="5" width="11.42578125" style="1"/>
    <col min="6" max="7" width="13.7109375" style="1" bestFit="1" customWidth="1"/>
    <col min="8" max="8" width="12" style="659" bestFit="1" customWidth="1"/>
    <col min="9" max="16384" width="11.42578125" style="1"/>
  </cols>
  <sheetData>
    <row r="1" spans="1:7">
      <c r="A1" s="482" t="s">
        <v>1691</v>
      </c>
    </row>
    <row r="2" spans="1:7">
      <c r="A2" s="482"/>
    </row>
    <row r="3" spans="1:7">
      <c r="A3" s="482"/>
    </row>
    <row r="4" spans="1:7">
      <c r="A4" s="482"/>
    </row>
    <row r="5" spans="1:7" ht="11.25" customHeight="1">
      <c r="A5" s="641" t="s">
        <v>99</v>
      </c>
      <c r="B5" s="642"/>
      <c r="C5" s="660" t="s">
        <v>98</v>
      </c>
    </row>
    <row r="6" spans="1:7" ht="11.25" customHeight="1">
      <c r="A6" s="661"/>
      <c r="B6" s="567"/>
      <c r="C6" s="662"/>
    </row>
    <row r="7" spans="1:7" ht="15" customHeight="1">
      <c r="A7" s="375" t="s">
        <v>1695</v>
      </c>
      <c r="B7" s="376" t="s">
        <v>1696</v>
      </c>
      <c r="C7" s="425" t="s">
        <v>1772</v>
      </c>
      <c r="F7" s="659"/>
    </row>
    <row r="8" spans="1:7">
      <c r="A8" s="663">
        <v>900001</v>
      </c>
      <c r="B8" s="664" t="s">
        <v>511</v>
      </c>
      <c r="C8" s="665">
        <v>133263610.34999999</v>
      </c>
      <c r="F8" s="659"/>
      <c r="G8" s="659"/>
    </row>
    <row r="9" spans="1:7">
      <c r="A9" s="663">
        <v>900002</v>
      </c>
      <c r="B9" s="664" t="s">
        <v>512</v>
      </c>
      <c r="C9" s="665">
        <f>C10+C13+C14+C15+C16+C18+C25+C12</f>
        <v>15088844.650000002</v>
      </c>
      <c r="F9" s="659"/>
      <c r="G9" s="659"/>
    </row>
    <row r="10" spans="1:7">
      <c r="A10" s="649">
        <v>5100</v>
      </c>
      <c r="B10" s="666" t="s">
        <v>513</v>
      </c>
      <c r="C10" s="662">
        <v>407005.74</v>
      </c>
      <c r="F10" s="659"/>
      <c r="G10" s="659"/>
    </row>
    <row r="11" spans="1:7">
      <c r="A11" s="649">
        <v>5200</v>
      </c>
      <c r="B11" s="666" t="s">
        <v>514</v>
      </c>
      <c r="C11" s="662">
        <v>0</v>
      </c>
      <c r="F11" s="659"/>
      <c r="G11" s="659"/>
    </row>
    <row r="12" spans="1:7">
      <c r="A12" s="649">
        <v>5300</v>
      </c>
      <c r="B12" s="666" t="s">
        <v>515</v>
      </c>
      <c r="C12" s="662">
        <v>10538</v>
      </c>
      <c r="F12" s="659"/>
      <c r="G12" s="659"/>
    </row>
    <row r="13" spans="1:7">
      <c r="A13" s="649">
        <v>5400</v>
      </c>
      <c r="B13" s="666" t="s">
        <v>516</v>
      </c>
      <c r="C13" s="662">
        <v>9360085.7300000004</v>
      </c>
      <c r="F13" s="659"/>
      <c r="G13" s="659"/>
    </row>
    <row r="14" spans="1:7">
      <c r="A14" s="649">
        <v>5500</v>
      </c>
      <c r="B14" s="666" t="s">
        <v>517</v>
      </c>
      <c r="C14" s="662">
        <v>1648.68</v>
      </c>
      <c r="F14" s="659"/>
      <c r="G14" s="659"/>
    </row>
    <row r="15" spans="1:7">
      <c r="A15" s="649">
        <v>5600</v>
      </c>
      <c r="B15" s="666" t="s">
        <v>518</v>
      </c>
      <c r="C15" s="662">
        <v>1657108.63</v>
      </c>
      <c r="F15" s="659"/>
      <c r="G15" s="659"/>
    </row>
    <row r="16" spans="1:7">
      <c r="A16" s="649">
        <v>5700</v>
      </c>
      <c r="B16" s="666" t="s">
        <v>519</v>
      </c>
      <c r="C16" s="662">
        <v>162826.79999999999</v>
      </c>
      <c r="F16" s="659"/>
      <c r="G16" s="659"/>
    </row>
    <row r="17" spans="1:7">
      <c r="A17" s="649" t="s">
        <v>2242</v>
      </c>
      <c r="B17" s="666" t="s">
        <v>520</v>
      </c>
      <c r="C17" s="662">
        <v>0</v>
      </c>
      <c r="F17" s="659"/>
      <c r="G17" s="659"/>
    </row>
    <row r="18" spans="1:7">
      <c r="A18" s="649">
        <v>5900</v>
      </c>
      <c r="B18" s="666" t="s">
        <v>521</v>
      </c>
      <c r="C18" s="662">
        <v>479347</v>
      </c>
      <c r="F18" s="659"/>
      <c r="G18" s="659"/>
    </row>
    <row r="19" spans="1:7">
      <c r="A19" s="653">
        <v>6200</v>
      </c>
      <c r="B19" s="666" t="s">
        <v>522</v>
      </c>
      <c r="C19" s="662">
        <v>0</v>
      </c>
      <c r="F19" s="659"/>
      <c r="G19" s="667"/>
    </row>
    <row r="20" spans="1:7">
      <c r="A20" s="653">
        <v>7200</v>
      </c>
      <c r="B20" s="666" t="s">
        <v>523</v>
      </c>
      <c r="C20" s="662">
        <v>0</v>
      </c>
      <c r="F20" s="667"/>
      <c r="G20" s="667"/>
    </row>
    <row r="21" spans="1:7">
      <c r="A21" s="653">
        <v>7300</v>
      </c>
      <c r="B21" s="666" t="s">
        <v>524</v>
      </c>
      <c r="C21" s="662">
        <v>0</v>
      </c>
      <c r="F21" s="667"/>
      <c r="G21" s="667"/>
    </row>
    <row r="22" spans="1:7">
      <c r="A22" s="653">
        <v>7500</v>
      </c>
      <c r="B22" s="666" t="s">
        <v>525</v>
      </c>
      <c r="C22" s="662">
        <v>0</v>
      </c>
    </row>
    <row r="23" spans="1:7" ht="22.5">
      <c r="A23" s="653">
        <v>7900</v>
      </c>
      <c r="B23" s="666" t="s">
        <v>526</v>
      </c>
      <c r="C23" s="662">
        <v>0</v>
      </c>
    </row>
    <row r="24" spans="1:7">
      <c r="A24" s="653">
        <v>9100</v>
      </c>
      <c r="B24" s="666" t="s">
        <v>527</v>
      </c>
      <c r="C24" s="662">
        <v>0</v>
      </c>
    </row>
    <row r="25" spans="1:7">
      <c r="A25" s="653">
        <v>9900</v>
      </c>
      <c r="B25" s="666" t="s">
        <v>528</v>
      </c>
      <c r="C25" s="662">
        <v>3010284.07</v>
      </c>
      <c r="F25" s="191"/>
    </row>
    <row r="26" spans="1:7">
      <c r="A26" s="653">
        <v>7400</v>
      </c>
      <c r="B26" s="668" t="s">
        <v>529</v>
      </c>
      <c r="C26" s="662">
        <v>0</v>
      </c>
    </row>
    <row r="27" spans="1:7">
      <c r="A27" s="663">
        <v>900003</v>
      </c>
      <c r="B27" s="664" t="s">
        <v>530</v>
      </c>
      <c r="C27" s="665">
        <f>C28+C34</f>
        <v>3612496.46</v>
      </c>
    </row>
    <row r="28" spans="1:7" ht="22.5">
      <c r="A28" s="649">
        <v>5510</v>
      </c>
      <c r="B28" s="666" t="s">
        <v>531</v>
      </c>
      <c r="C28" s="662">
        <v>3546679.51</v>
      </c>
    </row>
    <row r="29" spans="1:7">
      <c r="A29" s="649">
        <v>5520</v>
      </c>
      <c r="B29" s="666" t="s">
        <v>438</v>
      </c>
      <c r="C29" s="662">
        <v>0</v>
      </c>
    </row>
    <row r="30" spans="1:7">
      <c r="A30" s="649">
        <v>5530</v>
      </c>
      <c r="B30" s="666" t="s">
        <v>532</v>
      </c>
      <c r="C30" s="662">
        <v>0</v>
      </c>
    </row>
    <row r="31" spans="1:7" ht="22.5">
      <c r="A31" s="649">
        <v>5540</v>
      </c>
      <c r="B31" s="666" t="s">
        <v>533</v>
      </c>
      <c r="C31" s="662">
        <v>0</v>
      </c>
    </row>
    <row r="32" spans="1:7">
      <c r="A32" s="649">
        <v>5550</v>
      </c>
      <c r="B32" s="666" t="s">
        <v>534</v>
      </c>
      <c r="C32" s="662">
        <v>0</v>
      </c>
    </row>
    <row r="33" spans="1:7">
      <c r="A33" s="649">
        <v>5590</v>
      </c>
      <c r="B33" s="666" t="s">
        <v>535</v>
      </c>
      <c r="C33" s="662">
        <v>0</v>
      </c>
    </row>
    <row r="34" spans="1:7">
      <c r="A34" s="649">
        <v>5600</v>
      </c>
      <c r="B34" s="668" t="s">
        <v>536</v>
      </c>
      <c r="C34" s="662">
        <v>65816.95</v>
      </c>
      <c r="F34" s="659"/>
      <c r="G34" s="191"/>
    </row>
    <row r="35" spans="1:7">
      <c r="A35" s="620"/>
      <c r="B35" s="620" t="s">
        <v>537</v>
      </c>
      <c r="C35" s="618">
        <f>+C8-C9+C27</f>
        <v>121787262.15999998</v>
      </c>
      <c r="F35" s="615"/>
    </row>
    <row r="36" spans="1:7">
      <c r="F36" s="615"/>
      <c r="G36" s="615"/>
    </row>
    <row r="37" spans="1:7">
      <c r="F37" s="615"/>
    </row>
  </sheetData>
  <dataValidations count="2">
    <dataValidation allowBlank="1" showInputMessage="1" showErrorMessage="1" prompt="Corresponde al número de la cuenta de acuerdo al Plan de Cuentas emitido por el CONAC, y Clasificador por objeto del gasto (DOF-22-dic-14)." sqref="A7"/>
    <dataValidation allowBlank="1" showInputMessage="1" showErrorMessage="1" prompt="Corresponde al nombre o descripción de la cuenta de acuerdo al Plan de Cuentas emitido por el CONAC." sqref="B7"/>
  </dataValidations>
  <pageMargins left="0.70866141732283472" right="0.51181102362204722" top="0.74803149606299213" bottom="0.74803149606299213" header="0.31496062992125984" footer="0.31496062992125984"/>
  <pageSetup paperSize="9" scale="98" orientation="portrait"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zoomScaleNormal="100" zoomScaleSheetLayoutView="100" workbookViewId="0">
      <selection activeCell="C16" sqref="C16"/>
    </sheetView>
  </sheetViews>
  <sheetFormatPr baseColWidth="10" defaultColWidth="42.140625" defaultRowHeight="11.25"/>
  <cols>
    <col min="1" max="2" width="42.140625" style="1"/>
    <col min="3" max="3" width="18.7109375" style="1" bestFit="1" customWidth="1"/>
    <col min="4" max="4" width="17" style="1" bestFit="1" customWidth="1"/>
    <col min="5" max="5" width="11.7109375" style="1" customWidth="1"/>
    <col min="6" max="16384" width="42.140625" style="1"/>
  </cols>
  <sheetData>
    <row r="1" spans="1:8">
      <c r="E1" s="369" t="s">
        <v>1984</v>
      </c>
    </row>
    <row r="2" spans="1:8" ht="15" customHeight="1">
      <c r="A2" s="449" t="s">
        <v>2243</v>
      </c>
    </row>
    <row r="3" spans="1:8">
      <c r="A3" s="365"/>
    </row>
    <row r="4" spans="1:8" s="670" customFormat="1">
      <c r="A4" s="669" t="s">
        <v>2244</v>
      </c>
    </row>
    <row r="5" spans="1:8" s="670" customFormat="1" ht="12.75" customHeight="1">
      <c r="A5" s="816" t="s">
        <v>2245</v>
      </c>
      <c r="B5" s="816"/>
      <c r="C5" s="816"/>
      <c r="D5" s="816"/>
      <c r="E5" s="816"/>
      <c r="H5" s="671"/>
    </row>
    <row r="6" spans="1:8" s="670" customFormat="1">
      <c r="A6" s="672"/>
      <c r="B6" s="672"/>
      <c r="C6" s="672"/>
      <c r="D6" s="672"/>
      <c r="H6" s="671"/>
    </row>
    <row r="7" spans="1:8" s="670" customFormat="1" ht="12.75">
      <c r="A7" s="671" t="s">
        <v>2246</v>
      </c>
      <c r="B7" s="671"/>
      <c r="C7" s="671"/>
      <c r="D7" s="671"/>
    </row>
    <row r="8" spans="1:8" s="670" customFormat="1">
      <c r="A8" s="671"/>
      <c r="B8" s="671"/>
      <c r="C8" s="671"/>
      <c r="D8" s="671"/>
    </row>
    <row r="9" spans="1:8" s="670" customFormat="1">
      <c r="A9" s="673" t="s">
        <v>2247</v>
      </c>
      <c r="B9" s="671"/>
      <c r="C9" s="671"/>
      <c r="D9" s="671"/>
    </row>
    <row r="10" spans="1:8" s="670" customFormat="1" ht="26.1" customHeight="1">
      <c r="A10" s="674" t="s">
        <v>2248</v>
      </c>
      <c r="B10" s="817" t="s">
        <v>2249</v>
      </c>
      <c r="C10" s="817"/>
      <c r="D10" s="817"/>
      <c r="E10" s="817"/>
    </row>
    <row r="11" spans="1:8" s="670" customFormat="1" ht="12.95" customHeight="1">
      <c r="A11" s="675" t="s">
        <v>2250</v>
      </c>
      <c r="B11" s="675" t="s">
        <v>2251</v>
      </c>
      <c r="C11" s="675"/>
      <c r="D11" s="675"/>
      <c r="E11" s="675"/>
    </row>
    <row r="12" spans="1:8" s="670" customFormat="1" ht="26.1" customHeight="1">
      <c r="A12" s="675" t="s">
        <v>2252</v>
      </c>
      <c r="B12" s="817" t="s">
        <v>2253</v>
      </c>
      <c r="C12" s="817"/>
      <c r="D12" s="817"/>
      <c r="E12" s="817"/>
    </row>
    <row r="13" spans="1:8" s="670" customFormat="1" ht="26.1" customHeight="1">
      <c r="A13" s="675" t="s">
        <v>2254</v>
      </c>
      <c r="B13" s="817" t="s">
        <v>2255</v>
      </c>
      <c r="C13" s="817"/>
      <c r="D13" s="817"/>
      <c r="E13" s="817"/>
    </row>
    <row r="14" spans="1:8" s="670" customFormat="1" ht="11.25" customHeight="1">
      <c r="A14" s="671"/>
      <c r="B14" s="676"/>
      <c r="C14" s="676"/>
      <c r="D14" s="676"/>
      <c r="E14" s="676"/>
    </row>
    <row r="15" spans="1:8" s="670" customFormat="1" ht="26.1" customHeight="1">
      <c r="A15" s="674" t="s">
        <v>2256</v>
      </c>
      <c r="B15" s="675" t="s">
        <v>2257</v>
      </c>
    </row>
    <row r="16" spans="1:8" s="670" customFormat="1" ht="12.95" customHeight="1">
      <c r="A16" s="675" t="s">
        <v>2258</v>
      </c>
    </row>
    <row r="17" spans="1:8" s="670" customFormat="1">
      <c r="A17" s="671"/>
    </row>
    <row r="18" spans="1:8" s="670" customFormat="1">
      <c r="A18" s="671" t="s">
        <v>2259</v>
      </c>
      <c r="B18" s="671"/>
      <c r="C18" s="671"/>
      <c r="D18" s="671"/>
    </row>
    <row r="19" spans="1:8" s="670" customFormat="1">
      <c r="A19" s="671"/>
      <c r="B19" s="671"/>
      <c r="C19" s="671"/>
      <c r="D19" s="671"/>
    </row>
    <row r="20" spans="1:8" s="670" customFormat="1">
      <c r="A20" s="671"/>
      <c r="B20" s="671"/>
      <c r="C20" s="671"/>
      <c r="D20" s="671"/>
    </row>
    <row r="21" spans="1:8" s="670" customFormat="1">
      <c r="A21" s="673" t="s">
        <v>2260</v>
      </c>
    </row>
    <row r="22" spans="1:8" s="670" customFormat="1">
      <c r="B22" s="818" t="s">
        <v>2261</v>
      </c>
      <c r="C22" s="819"/>
      <c r="D22" s="819"/>
      <c r="E22" s="819"/>
      <c r="H22" s="677"/>
    </row>
    <row r="23" spans="1:8" s="670" customFormat="1">
      <c r="A23" s="678" t="s">
        <v>1695</v>
      </c>
      <c r="B23" s="679" t="s">
        <v>1696</v>
      </c>
      <c r="C23" s="680" t="s">
        <v>1831</v>
      </c>
      <c r="D23" s="680" t="s">
        <v>1832</v>
      </c>
      <c r="E23" s="680" t="s">
        <v>1833</v>
      </c>
      <c r="H23" s="677"/>
    </row>
    <row r="24" spans="1:8" s="670" customFormat="1">
      <c r="A24" s="497" t="s">
        <v>2262</v>
      </c>
      <c r="B24" s="617" t="s">
        <v>2263</v>
      </c>
      <c r="C24" s="681">
        <v>33998530.829999998</v>
      </c>
      <c r="D24" s="682">
        <v>33998530.829999998</v>
      </c>
      <c r="E24" s="683">
        <f>+D24-C24</f>
        <v>0</v>
      </c>
      <c r="H24" s="677"/>
    </row>
    <row r="25" spans="1:8" s="670" customFormat="1">
      <c r="A25" s="497" t="s">
        <v>2264</v>
      </c>
      <c r="B25" s="617" t="s">
        <v>2265</v>
      </c>
      <c r="C25" s="681">
        <v>22785839.879999999</v>
      </c>
      <c r="D25" s="682">
        <v>19848938.170000002</v>
      </c>
      <c r="E25" s="683">
        <f t="shared" ref="E25:E35" si="0">+D25-C25</f>
        <v>-2936901.7099999972</v>
      </c>
      <c r="F25" s="677"/>
      <c r="H25" s="677"/>
    </row>
    <row r="26" spans="1:8" s="670" customFormat="1">
      <c r="A26" s="497" t="s">
        <v>2266</v>
      </c>
      <c r="B26" s="617" t="s">
        <v>2267</v>
      </c>
      <c r="C26" s="681">
        <v>113420600.03</v>
      </c>
      <c r="D26" s="682">
        <v>113373007.66</v>
      </c>
      <c r="E26" s="683">
        <f t="shared" si="0"/>
        <v>-47592.370000004768</v>
      </c>
      <c r="F26" s="677"/>
      <c r="H26" s="677"/>
    </row>
    <row r="27" spans="1:8" s="670" customFormat="1">
      <c r="A27" s="497" t="s">
        <v>2268</v>
      </c>
      <c r="B27" s="617" t="s">
        <v>2269</v>
      </c>
      <c r="C27" s="681">
        <v>-11023245.449999999</v>
      </c>
      <c r="D27" s="682">
        <v>-992496.66</v>
      </c>
      <c r="E27" s="683">
        <f t="shared" si="0"/>
        <v>10030748.789999999</v>
      </c>
      <c r="F27" s="677"/>
      <c r="H27" s="677"/>
    </row>
    <row r="28" spans="1:8" s="670" customFormat="1">
      <c r="A28" s="497" t="s">
        <v>2270</v>
      </c>
      <c r="B28" s="617" t="s">
        <v>2271</v>
      </c>
      <c r="C28" s="681">
        <v>-113610045.53</v>
      </c>
      <c r="D28" s="682">
        <v>-126530103.66</v>
      </c>
      <c r="E28" s="683">
        <f t="shared" si="0"/>
        <v>-12920058.129999995</v>
      </c>
      <c r="F28" s="677"/>
      <c r="H28" s="677"/>
    </row>
    <row r="29" spans="1:8" s="670" customFormat="1">
      <c r="A29" s="497" t="s">
        <v>2272</v>
      </c>
      <c r="B29" s="617" t="s">
        <v>2273</v>
      </c>
      <c r="C29" s="681">
        <v>33998530.829999998</v>
      </c>
      <c r="D29" s="682">
        <v>33998530.829999998</v>
      </c>
      <c r="E29" s="683">
        <f t="shared" si="0"/>
        <v>0</v>
      </c>
      <c r="F29" s="677"/>
      <c r="H29" s="677"/>
    </row>
    <row r="30" spans="1:8" s="670" customFormat="1">
      <c r="A30" s="497" t="s">
        <v>2274</v>
      </c>
      <c r="B30" s="617" t="s">
        <v>2275</v>
      </c>
      <c r="C30" s="681">
        <v>26488215.02</v>
      </c>
      <c r="D30" s="682">
        <v>11972894.720000001</v>
      </c>
      <c r="E30" s="683">
        <f t="shared" si="0"/>
        <v>-14515320.299999999</v>
      </c>
      <c r="F30" s="677"/>
      <c r="G30" s="677"/>
      <c r="H30" s="677"/>
    </row>
    <row r="31" spans="1:8" s="670" customFormat="1">
      <c r="A31" s="497" t="s">
        <v>2276</v>
      </c>
      <c r="B31" s="617" t="s">
        <v>2277</v>
      </c>
      <c r="C31" s="681">
        <v>117156219.03</v>
      </c>
      <c r="D31" s="682">
        <v>117108626.66</v>
      </c>
      <c r="E31" s="683">
        <f t="shared" si="0"/>
        <v>-47592.370000004768</v>
      </c>
      <c r="F31" s="677"/>
      <c r="G31" s="677"/>
      <c r="H31" s="677"/>
    </row>
    <row r="32" spans="1:8" s="670" customFormat="1">
      <c r="A32" s="497" t="s">
        <v>2278</v>
      </c>
      <c r="B32" s="617" t="s">
        <v>2279</v>
      </c>
      <c r="C32" s="681">
        <v>18579729.829999998</v>
      </c>
      <c r="D32" s="682">
        <v>5870652.4400000004</v>
      </c>
      <c r="E32" s="683">
        <f t="shared" si="0"/>
        <v>-12709077.389999997</v>
      </c>
      <c r="F32" s="677"/>
      <c r="G32" s="677"/>
      <c r="H32" s="677"/>
    </row>
    <row r="33" spans="1:8" s="670" customFormat="1">
      <c r="A33" s="497" t="s">
        <v>2280</v>
      </c>
      <c r="B33" s="617" t="s">
        <v>2281</v>
      </c>
      <c r="C33" s="681">
        <v>2927371.33</v>
      </c>
      <c r="D33" s="682">
        <v>2431971.34</v>
      </c>
      <c r="E33" s="683">
        <f t="shared" si="0"/>
        <v>-495399.99000000022</v>
      </c>
      <c r="F33" s="677"/>
      <c r="G33" s="677"/>
      <c r="H33" s="677"/>
    </row>
    <row r="34" spans="1:8" s="670" customFormat="1">
      <c r="A34" s="497" t="s">
        <v>2282</v>
      </c>
      <c r="B34" s="617" t="s">
        <v>2283</v>
      </c>
      <c r="C34" s="681">
        <v>0</v>
      </c>
      <c r="D34" s="682">
        <v>0</v>
      </c>
      <c r="E34" s="683">
        <f t="shared" si="0"/>
        <v>0</v>
      </c>
      <c r="F34" s="677"/>
      <c r="G34" s="677"/>
      <c r="H34" s="677"/>
    </row>
    <row r="35" spans="1:8" s="670" customFormat="1">
      <c r="A35" s="497" t="s">
        <v>2284</v>
      </c>
      <c r="B35" s="617" t="s">
        <v>2285</v>
      </c>
      <c r="C35" s="684">
        <v>103159433.68000001</v>
      </c>
      <c r="D35" s="682">
        <v>130831639</v>
      </c>
      <c r="E35" s="683">
        <f t="shared" si="0"/>
        <v>27672205.319999993</v>
      </c>
      <c r="F35" s="677"/>
      <c r="G35" s="677"/>
      <c r="H35" s="677"/>
    </row>
    <row r="36" spans="1:8" s="670" customFormat="1">
      <c r="A36" s="685" t="s">
        <v>2286</v>
      </c>
      <c r="B36" s="686" t="s">
        <v>2286</v>
      </c>
      <c r="C36" s="687"/>
      <c r="D36" s="682"/>
      <c r="E36" s="683"/>
      <c r="F36" s="677"/>
      <c r="G36" s="677"/>
      <c r="H36" s="677"/>
    </row>
    <row r="37" spans="1:8" s="670" customFormat="1">
      <c r="B37" s="688" t="s">
        <v>2287</v>
      </c>
      <c r="C37" s="689">
        <f>SUM(C24:C36)</f>
        <v>347881179.48000002</v>
      </c>
      <c r="D37" s="690">
        <f>SUM(D24:D36)</f>
        <v>341912191.33000004</v>
      </c>
      <c r="E37" s="691">
        <f>SUM(E24:E36)</f>
        <v>-5968988.150000006</v>
      </c>
      <c r="F37" s="677"/>
      <c r="G37" s="677"/>
      <c r="H37" s="677"/>
    </row>
    <row r="38" spans="1:8" s="670" customFormat="1">
      <c r="B38" s="692"/>
      <c r="C38" s="693"/>
      <c r="D38" s="693"/>
      <c r="E38" s="693"/>
      <c r="F38" s="677"/>
      <c r="G38" s="677"/>
      <c r="H38" s="677"/>
    </row>
    <row r="39" spans="1:8">
      <c r="C39" s="615"/>
    </row>
  </sheetData>
  <mergeCells count="5">
    <mergeCell ref="A5:E5"/>
    <mergeCell ref="B10:E10"/>
    <mergeCell ref="B12:E12"/>
    <mergeCell ref="B13:E13"/>
    <mergeCell ref="B22:E22"/>
  </mergeCells>
  <printOptions horizontalCentered="1"/>
  <pageMargins left="0.70866141732283472" right="0.70866141732283472" top="0.74803149606299213" bottom="0.74803149606299213" header="0.31496062992125984" footer="0.31496062992125984"/>
  <pageSetup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election activeCell="C156" sqref="C156"/>
    </sheetView>
  </sheetViews>
  <sheetFormatPr baseColWidth="10" defaultRowHeight="11.25"/>
  <cols>
    <col min="1" max="1" width="1.7109375" style="51" customWidth="1"/>
    <col min="2" max="2" width="83.140625" style="51" customWidth="1"/>
    <col min="3" max="4" width="17.7109375" style="51" customWidth="1"/>
    <col min="5" max="5" width="11.7109375" style="51" bestFit="1" customWidth="1"/>
    <col min="6" max="16384" width="11.42578125" style="51"/>
  </cols>
  <sheetData>
    <row r="1" spans="1:7" s="43" customFormat="1" ht="18.95" customHeight="1">
      <c r="A1" s="752" t="s">
        <v>2598</v>
      </c>
      <c r="B1" s="752"/>
      <c r="C1" s="752"/>
      <c r="D1" s="752"/>
    </row>
    <row r="2" spans="1:7" s="43" customFormat="1" ht="18.95" customHeight="1">
      <c r="A2" s="752" t="s">
        <v>495</v>
      </c>
      <c r="B2" s="752"/>
      <c r="C2" s="752"/>
      <c r="D2" s="752"/>
    </row>
    <row r="3" spans="1:7" s="43" customFormat="1" ht="18.95" customHeight="1">
      <c r="A3" s="752" t="s">
        <v>2595</v>
      </c>
      <c r="B3" s="752"/>
      <c r="C3" s="752"/>
      <c r="D3" s="752"/>
    </row>
    <row r="4" spans="1:7" s="44" customFormat="1" ht="18.95" customHeight="1">
      <c r="A4" s="753" t="s">
        <v>496</v>
      </c>
      <c r="B4" s="753"/>
      <c r="C4" s="753"/>
      <c r="D4" s="753"/>
    </row>
    <row r="5" spans="1:7" s="47" customFormat="1">
      <c r="A5" s="45"/>
      <c r="B5" s="46"/>
      <c r="C5" s="46"/>
      <c r="D5" s="46"/>
      <c r="E5" s="109"/>
      <c r="G5" s="109"/>
    </row>
    <row r="6" spans="1:7">
      <c r="A6" s="48" t="s">
        <v>497</v>
      </c>
      <c r="B6" s="48"/>
      <c r="C6" s="49"/>
      <c r="D6" s="110">
        <v>96913696.819999993</v>
      </c>
      <c r="F6" s="111"/>
    </row>
    <row r="7" spans="1:7">
      <c r="B7" s="52"/>
      <c r="C7" s="53"/>
      <c r="D7" s="54"/>
      <c r="F7" s="47"/>
    </row>
    <row r="8" spans="1:7">
      <c r="A8" s="55" t="s">
        <v>498</v>
      </c>
      <c r="B8" s="56"/>
      <c r="C8" s="57"/>
      <c r="D8" s="58">
        <f>SUM(C9:C13)</f>
        <v>0</v>
      </c>
    </row>
    <row r="9" spans="1:7">
      <c r="A9" s="59"/>
      <c r="B9" s="60" t="s">
        <v>499</v>
      </c>
      <c r="C9" s="61">
        <v>0</v>
      </c>
      <c r="D9" s="62"/>
    </row>
    <row r="10" spans="1:7">
      <c r="A10" s="59"/>
      <c r="B10" s="60" t="s">
        <v>500</v>
      </c>
      <c r="C10" s="61">
        <v>0</v>
      </c>
      <c r="D10" s="63"/>
    </row>
    <row r="11" spans="1:7">
      <c r="A11" s="59"/>
      <c r="B11" s="60" t="s">
        <v>501</v>
      </c>
      <c r="C11" s="61">
        <v>0</v>
      </c>
      <c r="D11" s="63"/>
    </row>
    <row r="12" spans="1:7">
      <c r="A12" s="59"/>
      <c r="B12" s="60" t="s">
        <v>502</v>
      </c>
      <c r="C12" s="61">
        <v>0</v>
      </c>
      <c r="D12" s="63"/>
    </row>
    <row r="13" spans="1:7">
      <c r="A13" s="64" t="s">
        <v>503</v>
      </c>
      <c r="B13" s="60"/>
      <c r="C13" s="61">
        <v>0</v>
      </c>
      <c r="D13" s="63"/>
    </row>
    <row r="14" spans="1:7">
      <c r="B14" s="65"/>
      <c r="C14" s="66"/>
      <c r="D14" s="67"/>
    </row>
    <row r="15" spans="1:7">
      <c r="A15" s="55" t="s">
        <v>504</v>
      </c>
      <c r="B15" s="56"/>
      <c r="C15" s="57"/>
      <c r="D15" s="58">
        <f>SUM(D16:D19)</f>
        <v>0</v>
      </c>
    </row>
    <row r="16" spans="1:7">
      <c r="A16" s="59"/>
      <c r="B16" s="60" t="s">
        <v>505</v>
      </c>
      <c r="C16" s="61">
        <v>0</v>
      </c>
      <c r="D16" s="62"/>
    </row>
    <row r="17" spans="1:5">
      <c r="A17" s="59"/>
      <c r="B17" s="60" t="s">
        <v>506</v>
      </c>
      <c r="C17" s="61">
        <v>0</v>
      </c>
      <c r="D17" s="63"/>
    </row>
    <row r="18" spans="1:5">
      <c r="A18" s="59"/>
      <c r="B18" s="60" t="s">
        <v>507</v>
      </c>
      <c r="C18" s="61">
        <v>0</v>
      </c>
      <c r="D18" s="63"/>
    </row>
    <row r="19" spans="1:5">
      <c r="A19" s="64" t="s">
        <v>508</v>
      </c>
      <c r="B19" s="68"/>
      <c r="C19" s="69">
        <v>0</v>
      </c>
      <c r="D19" s="63"/>
    </row>
    <row r="20" spans="1:5">
      <c r="B20" s="70"/>
      <c r="C20" s="71"/>
      <c r="D20" s="67"/>
    </row>
    <row r="21" spans="1:5">
      <c r="A21" s="48" t="s">
        <v>509</v>
      </c>
      <c r="B21" s="48"/>
      <c r="C21" s="72"/>
      <c r="D21" s="50">
        <f>+D6+D8-D15</f>
        <v>96913696.819999993</v>
      </c>
    </row>
    <row r="22" spans="1:5">
      <c r="E22" s="92"/>
    </row>
    <row r="23" spans="1:5" ht="12">
      <c r="A23" s="98" t="s">
        <v>586</v>
      </c>
    </row>
  </sheetData>
  <mergeCells count="4">
    <mergeCell ref="A1:D1"/>
    <mergeCell ref="A2:D2"/>
    <mergeCell ref="A3:D3"/>
    <mergeCell ref="A4:D4"/>
  </mergeCell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topLeftCell="A113" zoomScaleNormal="100" workbookViewId="0">
      <selection activeCell="D144" sqref="D144"/>
    </sheetView>
  </sheetViews>
  <sheetFormatPr baseColWidth="10" defaultColWidth="9.140625" defaultRowHeight="11.25"/>
  <cols>
    <col min="1" max="1" width="6.7109375" style="25" customWidth="1"/>
    <col min="2" max="2" width="53.85546875" style="25" customWidth="1"/>
    <col min="3" max="3" width="11.7109375" style="25" bestFit="1" customWidth="1"/>
    <col min="4" max="4" width="13.5703125" style="25" customWidth="1"/>
    <col min="5" max="5" width="16.42578125" style="25" customWidth="1"/>
    <col min="6" max="6" width="14.5703125" style="25" customWidth="1"/>
    <col min="7" max="7" width="10.28515625" style="25" customWidth="1"/>
    <col min="8" max="8" width="25.140625" style="25" bestFit="1" customWidth="1"/>
    <col min="9" max="9" width="30.85546875" style="25" customWidth="1"/>
    <col min="10" max="16384" width="9.140625" style="25"/>
  </cols>
  <sheetData>
    <row r="1" spans="1:8" s="22" customFormat="1" ht="18.95" customHeight="1">
      <c r="A1" s="749" t="s">
        <v>2592</v>
      </c>
      <c r="B1" s="750"/>
      <c r="C1" s="750"/>
      <c r="D1" s="750"/>
      <c r="E1" s="750"/>
      <c r="F1" s="750"/>
      <c r="G1" s="6" t="s">
        <v>42</v>
      </c>
      <c r="H1" s="21">
        <v>2018</v>
      </c>
    </row>
    <row r="2" spans="1:8" s="22" customFormat="1" ht="18.95" customHeight="1">
      <c r="A2" s="749" t="s">
        <v>107</v>
      </c>
      <c r="B2" s="750"/>
      <c r="C2" s="750"/>
      <c r="D2" s="750"/>
      <c r="E2" s="750"/>
      <c r="F2" s="750"/>
      <c r="G2" s="6" t="s">
        <v>44</v>
      </c>
      <c r="H2" s="21" t="s">
        <v>45</v>
      </c>
    </row>
    <row r="3" spans="1:8" s="22" customFormat="1" ht="18.95" customHeight="1">
      <c r="A3" s="749" t="s">
        <v>2593</v>
      </c>
      <c r="B3" s="750"/>
      <c r="C3" s="750"/>
      <c r="D3" s="750"/>
      <c r="E3" s="750"/>
      <c r="F3" s="750"/>
      <c r="G3" s="6" t="s">
        <v>47</v>
      </c>
      <c r="H3" s="21">
        <v>4</v>
      </c>
    </row>
    <row r="4" spans="1:8">
      <c r="A4" s="23" t="s">
        <v>108</v>
      </c>
      <c r="B4" s="24"/>
      <c r="C4" s="24"/>
      <c r="D4" s="24"/>
      <c r="E4" s="24"/>
      <c r="F4" s="24"/>
      <c r="G4" s="24"/>
      <c r="H4" s="24"/>
    </row>
    <row r="6" spans="1:8">
      <c r="A6" s="24" t="s">
        <v>109</v>
      </c>
      <c r="B6" s="24"/>
      <c r="C6" s="24"/>
      <c r="D6" s="24"/>
      <c r="E6" s="24"/>
      <c r="F6" s="24"/>
      <c r="G6" s="24"/>
      <c r="H6" s="24"/>
    </row>
    <row r="7" spans="1:8">
      <c r="A7" s="26" t="s">
        <v>110</v>
      </c>
      <c r="B7" s="26" t="s">
        <v>111</v>
      </c>
      <c r="C7" s="26" t="s">
        <v>112</v>
      </c>
      <c r="D7" s="26" t="s">
        <v>113</v>
      </c>
      <c r="E7" s="26"/>
      <c r="F7" s="26"/>
      <c r="G7" s="26"/>
      <c r="H7" s="26"/>
    </row>
    <row r="8" spans="1:8">
      <c r="A8" s="27">
        <v>1114</v>
      </c>
      <c r="B8" s="25" t="s">
        <v>114</v>
      </c>
      <c r="C8" s="28">
        <v>0</v>
      </c>
    </row>
    <row r="9" spans="1:8">
      <c r="A9" s="27">
        <v>1115</v>
      </c>
      <c r="B9" s="25" t="s">
        <v>116</v>
      </c>
      <c r="C9" s="28">
        <v>31106718.48</v>
      </c>
      <c r="D9" s="25" t="s">
        <v>2288</v>
      </c>
    </row>
    <row r="10" spans="1:8">
      <c r="A10" s="27">
        <v>1121</v>
      </c>
      <c r="B10" s="25" t="s">
        <v>117</v>
      </c>
      <c r="C10" s="28">
        <v>0</v>
      </c>
    </row>
    <row r="11" spans="1:8">
      <c r="A11" s="27">
        <v>1211</v>
      </c>
      <c r="B11" s="25" t="s">
        <v>118</v>
      </c>
      <c r="C11" s="28">
        <v>0</v>
      </c>
    </row>
    <row r="13" spans="1:8">
      <c r="A13" s="24" t="s">
        <v>119</v>
      </c>
      <c r="B13" s="24"/>
      <c r="C13" s="24"/>
      <c r="D13" s="24"/>
      <c r="E13" s="24"/>
      <c r="F13" s="24"/>
      <c r="G13" s="24"/>
      <c r="H13" s="24"/>
    </row>
    <row r="14" spans="1:8">
      <c r="A14" s="26" t="s">
        <v>110</v>
      </c>
      <c r="B14" s="26" t="s">
        <v>111</v>
      </c>
      <c r="C14" s="26" t="s">
        <v>112</v>
      </c>
      <c r="D14" s="26">
        <v>2017</v>
      </c>
      <c r="E14" s="26">
        <f>D14-1</f>
        <v>2016</v>
      </c>
      <c r="F14" s="26">
        <f>E14-1</f>
        <v>2015</v>
      </c>
      <c r="G14" s="26">
        <f>F14-1</f>
        <v>2014</v>
      </c>
      <c r="H14" s="26" t="s">
        <v>120</v>
      </c>
    </row>
    <row r="15" spans="1:8">
      <c r="A15" s="27">
        <v>1122</v>
      </c>
      <c r="B15" s="25" t="s">
        <v>121</v>
      </c>
      <c r="C15" s="28">
        <v>7701589.7400000002</v>
      </c>
      <c r="D15" s="28">
        <v>50564782.039999999</v>
      </c>
      <c r="E15" s="28">
        <v>45986688.75</v>
      </c>
      <c r="F15" s="28">
        <v>3935131.57</v>
      </c>
      <c r="G15" s="28">
        <v>0</v>
      </c>
      <c r="H15" s="25" t="s">
        <v>2289</v>
      </c>
    </row>
    <row r="16" spans="1:8">
      <c r="A16" s="27">
        <v>1124</v>
      </c>
      <c r="B16" s="25" t="s">
        <v>122</v>
      </c>
      <c r="C16" s="28">
        <v>0</v>
      </c>
      <c r="D16" s="28">
        <v>0</v>
      </c>
      <c r="E16" s="28">
        <v>0</v>
      </c>
      <c r="F16" s="28">
        <v>0</v>
      </c>
      <c r="G16" s="28">
        <v>0</v>
      </c>
    </row>
    <row r="18" spans="1:8">
      <c r="A18" s="24" t="s">
        <v>123</v>
      </c>
      <c r="B18" s="24"/>
      <c r="C18" s="24"/>
      <c r="D18" s="24"/>
      <c r="E18" s="24"/>
      <c r="F18" s="24"/>
      <c r="G18" s="24"/>
      <c r="H18" s="24"/>
    </row>
    <row r="19" spans="1:8">
      <c r="A19" s="26" t="s">
        <v>110</v>
      </c>
      <c r="B19" s="26" t="s">
        <v>111</v>
      </c>
      <c r="C19" s="26" t="s">
        <v>112</v>
      </c>
      <c r="D19" s="26" t="s">
        <v>124</v>
      </c>
      <c r="E19" s="26" t="s">
        <v>125</v>
      </c>
      <c r="F19" s="26" t="s">
        <v>126</v>
      </c>
      <c r="G19" s="26" t="s">
        <v>127</v>
      </c>
      <c r="H19" s="26" t="s">
        <v>128</v>
      </c>
    </row>
    <row r="20" spans="1:8">
      <c r="A20" s="27">
        <v>1123</v>
      </c>
      <c r="B20" s="25" t="s">
        <v>129</v>
      </c>
      <c r="C20" s="28">
        <v>1629243.5</v>
      </c>
      <c r="D20" s="28">
        <v>1629243.5</v>
      </c>
      <c r="E20" s="28">
        <v>0</v>
      </c>
      <c r="F20" s="28">
        <v>0</v>
      </c>
      <c r="G20" s="28">
        <v>0</v>
      </c>
      <c r="H20" s="25" t="s">
        <v>2290</v>
      </c>
    </row>
    <row r="21" spans="1:8">
      <c r="A21" s="27">
        <v>1125</v>
      </c>
      <c r="B21" s="25" t="s">
        <v>131</v>
      </c>
      <c r="C21" s="28">
        <v>0</v>
      </c>
      <c r="D21" s="28">
        <v>0</v>
      </c>
      <c r="E21" s="28">
        <v>0</v>
      </c>
      <c r="F21" s="28">
        <v>0</v>
      </c>
      <c r="G21" s="28">
        <v>0</v>
      </c>
    </row>
    <row r="22" spans="1:8">
      <c r="A22" s="27">
        <v>1131</v>
      </c>
      <c r="B22" s="25" t="s">
        <v>132</v>
      </c>
      <c r="C22" s="28">
        <v>0</v>
      </c>
      <c r="D22" s="28">
        <v>0</v>
      </c>
      <c r="E22" s="28">
        <v>0</v>
      </c>
      <c r="F22" s="28">
        <v>0</v>
      </c>
      <c r="G22" s="28">
        <v>0</v>
      </c>
    </row>
    <row r="23" spans="1:8">
      <c r="A23" s="27">
        <v>1132</v>
      </c>
      <c r="B23" s="25" t="s">
        <v>134</v>
      </c>
      <c r="C23" s="28">
        <v>0</v>
      </c>
      <c r="D23" s="28">
        <v>0</v>
      </c>
      <c r="E23" s="28">
        <v>0</v>
      </c>
      <c r="F23" s="28">
        <v>0</v>
      </c>
      <c r="G23" s="28">
        <v>0</v>
      </c>
    </row>
    <row r="24" spans="1:8">
      <c r="A24" s="27">
        <v>1133</v>
      </c>
      <c r="B24" s="25" t="s">
        <v>135</v>
      </c>
      <c r="C24" s="28">
        <v>0</v>
      </c>
      <c r="D24" s="28">
        <v>0</v>
      </c>
      <c r="E24" s="28">
        <v>0</v>
      </c>
      <c r="F24" s="28">
        <v>0</v>
      </c>
      <c r="G24" s="28">
        <v>0</v>
      </c>
    </row>
    <row r="25" spans="1:8">
      <c r="A25" s="27">
        <v>1134</v>
      </c>
      <c r="B25" s="25" t="s">
        <v>136</v>
      </c>
      <c r="C25" s="28">
        <v>4605719.22</v>
      </c>
      <c r="D25" s="28">
        <v>4605719.22</v>
      </c>
      <c r="E25" s="28">
        <v>0</v>
      </c>
      <c r="F25" s="28">
        <v>0</v>
      </c>
      <c r="G25" s="28">
        <v>0</v>
      </c>
      <c r="H25" s="25" t="s">
        <v>2290</v>
      </c>
    </row>
    <row r="26" spans="1:8">
      <c r="A26" s="27">
        <v>1139</v>
      </c>
      <c r="B26" s="25" t="s">
        <v>137</v>
      </c>
      <c r="C26" s="28">
        <v>0</v>
      </c>
      <c r="D26" s="28">
        <v>0</v>
      </c>
      <c r="E26" s="28">
        <v>0</v>
      </c>
      <c r="F26" s="28">
        <v>0</v>
      </c>
      <c r="G26" s="28">
        <v>0</v>
      </c>
    </row>
    <row r="28" spans="1:8">
      <c r="A28" s="24" t="s">
        <v>138</v>
      </c>
      <c r="B28" s="24"/>
      <c r="C28" s="24"/>
      <c r="D28" s="24"/>
      <c r="E28" s="24"/>
      <c r="F28" s="24"/>
      <c r="G28" s="24"/>
      <c r="H28" s="24"/>
    </row>
    <row r="29" spans="1:8">
      <c r="A29" s="26" t="s">
        <v>110</v>
      </c>
      <c r="B29" s="26" t="s">
        <v>111</v>
      </c>
      <c r="C29" s="26" t="s">
        <v>112</v>
      </c>
      <c r="D29" s="26" t="s">
        <v>139</v>
      </c>
      <c r="E29" s="26" t="s">
        <v>140</v>
      </c>
      <c r="F29" s="26" t="s">
        <v>141</v>
      </c>
      <c r="G29" s="26" t="s">
        <v>142</v>
      </c>
      <c r="H29" s="26"/>
    </row>
    <row r="30" spans="1:8">
      <c r="A30" s="27">
        <v>1140</v>
      </c>
      <c r="B30" s="25" t="s">
        <v>143</v>
      </c>
      <c r="C30" s="28">
        <v>0</v>
      </c>
    </row>
    <row r="31" spans="1:8">
      <c r="A31" s="27">
        <v>1141</v>
      </c>
      <c r="B31" s="25" t="s">
        <v>144</v>
      </c>
      <c r="C31" s="28">
        <v>0</v>
      </c>
    </row>
    <row r="32" spans="1:8">
      <c r="A32" s="27">
        <v>1142</v>
      </c>
      <c r="B32" s="25" t="s">
        <v>145</v>
      </c>
      <c r="C32" s="28">
        <v>0</v>
      </c>
    </row>
    <row r="33" spans="1:8">
      <c r="A33" s="27">
        <v>1143</v>
      </c>
      <c r="B33" s="25" t="s">
        <v>146</v>
      </c>
      <c r="C33" s="28">
        <v>0</v>
      </c>
    </row>
    <row r="34" spans="1:8">
      <c r="A34" s="27">
        <v>1144</v>
      </c>
      <c r="B34" s="25" t="s">
        <v>147</v>
      </c>
      <c r="C34" s="28">
        <v>0</v>
      </c>
    </row>
    <row r="35" spans="1:8">
      <c r="A35" s="27">
        <v>1145</v>
      </c>
      <c r="B35" s="25" t="s">
        <v>148</v>
      </c>
      <c r="C35" s="28">
        <v>0</v>
      </c>
    </row>
    <row r="37" spans="1:8">
      <c r="A37" s="24" t="s">
        <v>149</v>
      </c>
      <c r="B37" s="24"/>
      <c r="C37" s="24"/>
      <c r="D37" s="24"/>
      <c r="E37" s="24"/>
      <c r="F37" s="24"/>
      <c r="G37" s="24"/>
      <c r="H37" s="24"/>
    </row>
    <row r="38" spans="1:8">
      <c r="A38" s="26" t="s">
        <v>110</v>
      </c>
      <c r="B38" s="26" t="s">
        <v>111</v>
      </c>
      <c r="C38" s="26" t="s">
        <v>112</v>
      </c>
      <c r="D38" s="26" t="s">
        <v>150</v>
      </c>
      <c r="E38" s="26" t="s">
        <v>151</v>
      </c>
      <c r="F38" s="26" t="s">
        <v>152</v>
      </c>
      <c r="G38" s="26"/>
      <c r="H38" s="26"/>
    </row>
    <row r="39" spans="1:8">
      <c r="A39" s="27">
        <v>1150</v>
      </c>
      <c r="B39" s="25" t="s">
        <v>153</v>
      </c>
      <c r="C39" s="28">
        <v>0</v>
      </c>
    </row>
    <row r="40" spans="1:8">
      <c r="A40" s="27">
        <v>1151</v>
      </c>
      <c r="B40" s="25" t="s">
        <v>154</v>
      </c>
      <c r="C40" s="28">
        <v>0</v>
      </c>
    </row>
    <row r="42" spans="1:8">
      <c r="A42" s="24" t="s">
        <v>155</v>
      </c>
      <c r="B42" s="24"/>
      <c r="C42" s="24"/>
      <c r="D42" s="24"/>
      <c r="E42" s="24"/>
      <c r="F42" s="24"/>
      <c r="G42" s="24"/>
      <c r="H42" s="24"/>
    </row>
    <row r="43" spans="1:8">
      <c r="A43" s="26" t="s">
        <v>110</v>
      </c>
      <c r="B43" s="26" t="s">
        <v>111</v>
      </c>
      <c r="C43" s="26" t="s">
        <v>112</v>
      </c>
      <c r="D43" s="26" t="s">
        <v>113</v>
      </c>
      <c r="E43" s="26" t="s">
        <v>128</v>
      </c>
      <c r="F43" s="26"/>
      <c r="G43" s="26"/>
      <c r="H43" s="26"/>
    </row>
    <row r="44" spans="1:8">
      <c r="A44" s="27">
        <v>1213</v>
      </c>
      <c r="B44" s="25" t="s">
        <v>156</v>
      </c>
      <c r="C44" s="28">
        <v>0</v>
      </c>
    </row>
    <row r="46" spans="1:8">
      <c r="A46" s="24" t="s">
        <v>157</v>
      </c>
      <c r="B46" s="24"/>
      <c r="C46" s="24"/>
      <c r="D46" s="24"/>
      <c r="E46" s="24"/>
      <c r="F46" s="24"/>
      <c r="G46" s="24"/>
      <c r="H46" s="24"/>
    </row>
    <row r="47" spans="1:8">
      <c r="A47" s="26" t="s">
        <v>110</v>
      </c>
      <c r="B47" s="26" t="s">
        <v>111</v>
      </c>
      <c r="C47" s="26" t="s">
        <v>112</v>
      </c>
      <c r="D47" s="26"/>
      <c r="E47" s="26"/>
      <c r="F47" s="26"/>
      <c r="G47" s="26"/>
      <c r="H47" s="26"/>
    </row>
    <row r="48" spans="1:8">
      <c r="A48" s="27">
        <v>1214</v>
      </c>
      <c r="B48" s="25" t="s">
        <v>158</v>
      </c>
      <c r="C48" s="28">
        <v>0</v>
      </c>
    </row>
    <row r="50" spans="1:9">
      <c r="A50" s="24" t="s">
        <v>159</v>
      </c>
      <c r="B50" s="24"/>
      <c r="C50" s="24"/>
      <c r="D50" s="24"/>
      <c r="E50" s="24"/>
      <c r="F50" s="24"/>
      <c r="G50" s="24"/>
      <c r="H50" s="24"/>
      <c r="I50" s="24"/>
    </row>
    <row r="51" spans="1:9">
      <c r="A51" s="26" t="s">
        <v>110</v>
      </c>
      <c r="B51" s="26" t="s">
        <v>111</v>
      </c>
      <c r="C51" s="26" t="s">
        <v>112</v>
      </c>
      <c r="D51" s="26" t="s">
        <v>160</v>
      </c>
      <c r="E51" s="26" t="s">
        <v>161</v>
      </c>
      <c r="F51" s="26" t="s">
        <v>150</v>
      </c>
      <c r="G51" s="26" t="s">
        <v>162</v>
      </c>
      <c r="H51" s="26" t="s">
        <v>163</v>
      </c>
      <c r="I51" s="26" t="s">
        <v>164</v>
      </c>
    </row>
    <row r="52" spans="1:9">
      <c r="A52" s="27">
        <v>1230</v>
      </c>
      <c r="B52" s="25" t="s">
        <v>165</v>
      </c>
      <c r="C52" s="28">
        <v>156358826.91</v>
      </c>
      <c r="D52" s="28">
        <v>1392257.52</v>
      </c>
      <c r="E52" s="28">
        <v>2784515.04</v>
      </c>
      <c r="F52" s="25" t="s">
        <v>585</v>
      </c>
      <c r="G52" s="32">
        <v>0.04</v>
      </c>
      <c r="H52" s="25" t="s">
        <v>2291</v>
      </c>
      <c r="I52" s="25" t="s">
        <v>2292</v>
      </c>
    </row>
    <row r="53" spans="1:9">
      <c r="A53" s="27">
        <v>1231</v>
      </c>
      <c r="B53" s="25" t="s">
        <v>168</v>
      </c>
      <c r="C53" s="28">
        <v>0</v>
      </c>
      <c r="D53" s="28">
        <v>0</v>
      </c>
      <c r="E53" s="28">
        <v>0</v>
      </c>
    </row>
    <row r="54" spans="1:9">
      <c r="A54" s="27">
        <v>1232</v>
      </c>
      <c r="B54" s="25" t="s">
        <v>170</v>
      </c>
      <c r="C54" s="28">
        <v>0</v>
      </c>
      <c r="D54" s="28">
        <v>0</v>
      </c>
      <c r="E54" s="28">
        <v>0</v>
      </c>
    </row>
    <row r="55" spans="1:9">
      <c r="A55" s="27">
        <v>1233</v>
      </c>
      <c r="B55" s="25" t="s">
        <v>171</v>
      </c>
      <c r="C55" s="28">
        <v>0</v>
      </c>
      <c r="D55" s="28">
        <v>0</v>
      </c>
      <c r="E55" s="28">
        <v>0</v>
      </c>
    </row>
    <row r="56" spans="1:9">
      <c r="A56" s="27">
        <v>1234</v>
      </c>
      <c r="B56" s="25" t="s">
        <v>172</v>
      </c>
      <c r="C56" s="28">
        <v>104298207.48</v>
      </c>
      <c r="D56" s="28">
        <v>1392257.52</v>
      </c>
      <c r="E56" s="28">
        <v>2784515.04</v>
      </c>
      <c r="F56" s="25" t="s">
        <v>585</v>
      </c>
      <c r="G56" s="32">
        <v>0.04</v>
      </c>
      <c r="H56" s="25" t="s">
        <v>2291</v>
      </c>
      <c r="I56" s="25" t="s">
        <v>2292</v>
      </c>
    </row>
    <row r="57" spans="1:9">
      <c r="A57" s="27">
        <v>1235</v>
      </c>
      <c r="B57" s="25" t="s">
        <v>173</v>
      </c>
      <c r="C57" s="28">
        <v>52060619.43</v>
      </c>
      <c r="D57" s="28">
        <v>0</v>
      </c>
      <c r="E57" s="28">
        <v>0</v>
      </c>
    </row>
    <row r="58" spans="1:9">
      <c r="A58" s="27">
        <v>1236</v>
      </c>
      <c r="B58" s="25" t="s">
        <v>174</v>
      </c>
      <c r="C58" s="28">
        <v>0</v>
      </c>
      <c r="D58" s="28">
        <v>0</v>
      </c>
      <c r="E58" s="28">
        <v>0</v>
      </c>
    </row>
    <row r="59" spans="1:9">
      <c r="A59" s="27">
        <v>1239</v>
      </c>
      <c r="B59" s="25" t="s">
        <v>175</v>
      </c>
      <c r="C59" s="28">
        <v>0</v>
      </c>
      <c r="D59" s="28">
        <v>0</v>
      </c>
      <c r="E59" s="28">
        <v>0</v>
      </c>
    </row>
    <row r="60" spans="1:9">
      <c r="A60" s="27">
        <v>1240</v>
      </c>
      <c r="B60" s="25" t="s">
        <v>176</v>
      </c>
      <c r="C60" s="28">
        <v>0</v>
      </c>
      <c r="D60" s="28">
        <v>0</v>
      </c>
      <c r="E60" s="28">
        <v>0</v>
      </c>
    </row>
    <row r="61" spans="1:9">
      <c r="A61" s="27">
        <v>1241</v>
      </c>
      <c r="B61" s="25" t="s">
        <v>177</v>
      </c>
      <c r="C61" s="28">
        <v>0</v>
      </c>
      <c r="D61" s="28">
        <v>0</v>
      </c>
      <c r="E61" s="28">
        <v>0</v>
      </c>
    </row>
    <row r="62" spans="1:9">
      <c r="A62" s="27">
        <v>1242</v>
      </c>
      <c r="B62" s="25" t="s">
        <v>179</v>
      </c>
      <c r="C62" s="28">
        <v>0</v>
      </c>
      <c r="D62" s="28">
        <v>0</v>
      </c>
      <c r="E62" s="28">
        <v>0</v>
      </c>
    </row>
    <row r="63" spans="1:9">
      <c r="A63" s="27">
        <v>1243</v>
      </c>
      <c r="B63" s="25" t="s">
        <v>181</v>
      </c>
      <c r="C63" s="28">
        <v>0</v>
      </c>
      <c r="D63" s="28">
        <v>0</v>
      </c>
      <c r="E63" s="28">
        <v>0</v>
      </c>
    </row>
    <row r="64" spans="1:9">
      <c r="A64" s="27">
        <v>1244</v>
      </c>
      <c r="B64" s="25" t="s">
        <v>182</v>
      </c>
      <c r="C64" s="28">
        <v>0</v>
      </c>
      <c r="D64" s="28">
        <v>0</v>
      </c>
      <c r="E64" s="28">
        <v>0</v>
      </c>
    </row>
    <row r="65" spans="1:9">
      <c r="A65" s="27">
        <v>1245</v>
      </c>
      <c r="B65" s="25" t="s">
        <v>184</v>
      </c>
      <c r="C65" s="28">
        <v>0</v>
      </c>
      <c r="D65" s="28">
        <v>0</v>
      </c>
      <c r="E65" s="28">
        <v>0</v>
      </c>
    </row>
    <row r="66" spans="1:9">
      <c r="A66" s="27">
        <v>1246</v>
      </c>
      <c r="B66" s="25" t="s">
        <v>186</v>
      </c>
      <c r="C66" s="28">
        <v>0</v>
      </c>
      <c r="D66" s="28">
        <v>0</v>
      </c>
      <c r="E66" s="28">
        <v>0</v>
      </c>
    </row>
    <row r="67" spans="1:9">
      <c r="A67" s="27">
        <v>1247</v>
      </c>
      <c r="B67" s="25" t="s">
        <v>188</v>
      </c>
      <c r="C67" s="28">
        <v>0</v>
      </c>
      <c r="D67" s="28">
        <v>0</v>
      </c>
      <c r="E67" s="28">
        <v>0</v>
      </c>
    </row>
    <row r="68" spans="1:9">
      <c r="A68" s="27">
        <v>1248</v>
      </c>
      <c r="B68" s="25" t="s">
        <v>189</v>
      </c>
      <c r="C68" s="28">
        <v>0</v>
      </c>
      <c r="D68" s="28">
        <v>0</v>
      </c>
      <c r="E68" s="28">
        <v>0</v>
      </c>
    </row>
    <row r="70" spans="1:9">
      <c r="A70" s="24" t="s">
        <v>190</v>
      </c>
      <c r="B70" s="24"/>
      <c r="C70" s="24"/>
      <c r="D70" s="24"/>
      <c r="E70" s="24"/>
      <c r="F70" s="24"/>
      <c r="G70" s="24"/>
      <c r="H70" s="24"/>
      <c r="I70" s="24"/>
    </row>
    <row r="71" spans="1:9">
      <c r="A71" s="26" t="s">
        <v>110</v>
      </c>
      <c r="B71" s="26" t="s">
        <v>111</v>
      </c>
      <c r="C71" s="26" t="s">
        <v>112</v>
      </c>
      <c r="D71" s="26" t="s">
        <v>191</v>
      </c>
      <c r="E71" s="26" t="s">
        <v>192</v>
      </c>
      <c r="F71" s="26" t="s">
        <v>150</v>
      </c>
      <c r="G71" s="26" t="s">
        <v>162</v>
      </c>
      <c r="H71" s="26" t="s">
        <v>163</v>
      </c>
      <c r="I71" s="26" t="s">
        <v>164</v>
      </c>
    </row>
    <row r="72" spans="1:9">
      <c r="A72" s="27">
        <v>1250</v>
      </c>
      <c r="B72" s="25" t="s">
        <v>193</v>
      </c>
      <c r="C72" s="28">
        <v>0</v>
      </c>
      <c r="D72" s="28">
        <v>0</v>
      </c>
      <c r="E72" s="28">
        <v>0</v>
      </c>
    </row>
    <row r="73" spans="1:9">
      <c r="A73" s="27">
        <v>1251</v>
      </c>
      <c r="B73" s="25" t="s">
        <v>194</v>
      </c>
      <c r="C73" s="28">
        <v>0</v>
      </c>
      <c r="D73" s="28">
        <v>0</v>
      </c>
      <c r="E73" s="28">
        <v>0</v>
      </c>
    </row>
    <row r="74" spans="1:9">
      <c r="A74" s="27">
        <v>1252</v>
      </c>
      <c r="B74" s="25" t="s">
        <v>195</v>
      </c>
      <c r="C74" s="28">
        <v>0</v>
      </c>
      <c r="D74" s="28">
        <v>0</v>
      </c>
      <c r="E74" s="28">
        <v>0</v>
      </c>
    </row>
    <row r="75" spans="1:9">
      <c r="A75" s="27">
        <v>1253</v>
      </c>
      <c r="B75" s="25" t="s">
        <v>196</v>
      </c>
      <c r="C75" s="28">
        <v>0</v>
      </c>
      <c r="D75" s="28">
        <v>0</v>
      </c>
      <c r="E75" s="28">
        <v>0</v>
      </c>
    </row>
    <row r="76" spans="1:9">
      <c r="A76" s="27">
        <v>1254</v>
      </c>
      <c r="B76" s="25" t="s">
        <v>197</v>
      </c>
      <c r="C76" s="28">
        <v>0</v>
      </c>
      <c r="D76" s="28">
        <v>0</v>
      </c>
      <c r="E76" s="28">
        <v>0</v>
      </c>
    </row>
    <row r="77" spans="1:9">
      <c r="A77" s="27">
        <v>1259</v>
      </c>
      <c r="B77" s="25" t="s">
        <v>198</v>
      </c>
      <c r="C77" s="28">
        <v>0</v>
      </c>
      <c r="D77" s="28">
        <v>0</v>
      </c>
      <c r="E77" s="28">
        <v>0</v>
      </c>
    </row>
    <row r="78" spans="1:9">
      <c r="A78" s="27">
        <v>1270</v>
      </c>
      <c r="B78" s="25" t="s">
        <v>199</v>
      </c>
      <c r="C78" s="28">
        <v>0</v>
      </c>
      <c r="D78" s="28">
        <v>0</v>
      </c>
      <c r="E78" s="28">
        <v>0</v>
      </c>
    </row>
    <row r="79" spans="1:9">
      <c r="A79" s="27">
        <v>1271</v>
      </c>
      <c r="B79" s="25" t="s">
        <v>200</v>
      </c>
      <c r="C79" s="28">
        <v>0</v>
      </c>
      <c r="D79" s="28">
        <v>0</v>
      </c>
      <c r="E79" s="28">
        <v>0</v>
      </c>
    </row>
    <row r="80" spans="1:9">
      <c r="A80" s="27">
        <v>1272</v>
      </c>
      <c r="B80" s="25" t="s">
        <v>201</v>
      </c>
      <c r="C80" s="28">
        <v>0</v>
      </c>
      <c r="D80" s="28">
        <v>0</v>
      </c>
      <c r="E80" s="28">
        <v>0</v>
      </c>
    </row>
    <row r="81" spans="1:8">
      <c r="A81" s="27">
        <v>1273</v>
      </c>
      <c r="B81" s="25" t="s">
        <v>202</v>
      </c>
      <c r="C81" s="28">
        <v>0</v>
      </c>
      <c r="D81" s="28">
        <v>0</v>
      </c>
      <c r="E81" s="28">
        <v>0</v>
      </c>
    </row>
    <row r="82" spans="1:8">
      <c r="A82" s="27">
        <v>1274</v>
      </c>
      <c r="B82" s="25" t="s">
        <v>203</v>
      </c>
      <c r="C82" s="28">
        <v>0</v>
      </c>
      <c r="D82" s="28">
        <v>0</v>
      </c>
      <c r="E82" s="28">
        <v>0</v>
      </c>
    </row>
    <row r="83" spans="1:8">
      <c r="A83" s="27">
        <v>1275</v>
      </c>
      <c r="B83" s="25" t="s">
        <v>204</v>
      </c>
      <c r="C83" s="28">
        <v>0</v>
      </c>
      <c r="D83" s="28">
        <v>0</v>
      </c>
      <c r="E83" s="28">
        <v>0</v>
      </c>
    </row>
    <row r="84" spans="1:8">
      <c r="A84" s="27">
        <v>1279</v>
      </c>
      <c r="B84" s="25" t="s">
        <v>205</v>
      </c>
      <c r="C84" s="28">
        <v>0</v>
      </c>
      <c r="D84" s="28">
        <v>0</v>
      </c>
      <c r="E84" s="28">
        <v>0</v>
      </c>
    </row>
    <row r="86" spans="1:8">
      <c r="A86" s="24" t="s">
        <v>206</v>
      </c>
      <c r="B86" s="24"/>
      <c r="C86" s="24"/>
      <c r="D86" s="24"/>
      <c r="E86" s="24"/>
      <c r="F86" s="24"/>
      <c r="G86" s="24"/>
      <c r="H86" s="24"/>
    </row>
    <row r="87" spans="1:8">
      <c r="A87" s="26" t="s">
        <v>110</v>
      </c>
      <c r="B87" s="26" t="s">
        <v>111</v>
      </c>
      <c r="C87" s="26" t="s">
        <v>112</v>
      </c>
      <c r="D87" s="26" t="s">
        <v>207</v>
      </c>
      <c r="E87" s="26"/>
      <c r="F87" s="26"/>
      <c r="G87" s="26"/>
      <c r="H87" s="26"/>
    </row>
    <row r="88" spans="1:8">
      <c r="A88" s="27">
        <v>1160</v>
      </c>
      <c r="B88" s="25" t="s">
        <v>208</v>
      </c>
      <c r="C88" s="28">
        <v>0</v>
      </c>
    </row>
    <row r="89" spans="1:8">
      <c r="A89" s="27">
        <v>1161</v>
      </c>
      <c r="B89" s="25" t="s">
        <v>209</v>
      </c>
      <c r="C89" s="28">
        <v>-2296990.9300000002</v>
      </c>
    </row>
    <row r="90" spans="1:8">
      <c r="A90" s="27">
        <v>1162</v>
      </c>
      <c r="B90" s="25" t="s">
        <v>210</v>
      </c>
      <c r="C90" s="28">
        <v>0</v>
      </c>
    </row>
    <row r="92" spans="1:8">
      <c r="A92" s="24" t="s">
        <v>211</v>
      </c>
      <c r="B92" s="24"/>
      <c r="C92" s="24"/>
      <c r="D92" s="24"/>
      <c r="E92" s="24"/>
      <c r="F92" s="24"/>
      <c r="G92" s="24"/>
      <c r="H92" s="24"/>
    </row>
    <row r="93" spans="1:8">
      <c r="A93" s="26" t="s">
        <v>110</v>
      </c>
      <c r="B93" s="26" t="s">
        <v>111</v>
      </c>
      <c r="C93" s="26" t="s">
        <v>112</v>
      </c>
      <c r="D93" s="26" t="s">
        <v>128</v>
      </c>
      <c r="E93" s="26"/>
      <c r="F93" s="26"/>
      <c r="G93" s="26"/>
      <c r="H93" s="26"/>
    </row>
    <row r="94" spans="1:8">
      <c r="A94" s="27">
        <v>1290</v>
      </c>
      <c r="B94" s="25" t="s">
        <v>212</v>
      </c>
      <c r="C94" s="28">
        <v>0</v>
      </c>
    </row>
    <row r="95" spans="1:8">
      <c r="A95" s="27">
        <v>1291</v>
      </c>
      <c r="B95" s="25" t="s">
        <v>213</v>
      </c>
      <c r="C95" s="28">
        <v>0</v>
      </c>
    </row>
    <row r="96" spans="1:8">
      <c r="A96" s="27">
        <v>1292</v>
      </c>
      <c r="B96" s="25" t="s">
        <v>214</v>
      </c>
      <c r="C96" s="28">
        <v>0</v>
      </c>
    </row>
    <row r="97" spans="1:8">
      <c r="A97" s="27">
        <v>1293</v>
      </c>
      <c r="B97" s="25" t="s">
        <v>215</v>
      </c>
      <c r="C97" s="28">
        <v>0</v>
      </c>
    </row>
    <row r="99" spans="1:8">
      <c r="A99" s="24" t="s">
        <v>216</v>
      </c>
      <c r="B99" s="24"/>
      <c r="C99" s="24"/>
      <c r="D99" s="24"/>
      <c r="E99" s="24"/>
      <c r="F99" s="24"/>
      <c r="G99" s="24"/>
      <c r="H99" s="24"/>
    </row>
    <row r="100" spans="1:8">
      <c r="A100" s="26" t="s">
        <v>110</v>
      </c>
      <c r="B100" s="26" t="s">
        <v>111</v>
      </c>
      <c r="C100" s="26" t="s">
        <v>112</v>
      </c>
      <c r="D100" s="26" t="s">
        <v>124</v>
      </c>
      <c r="E100" s="26" t="s">
        <v>125</v>
      </c>
      <c r="F100" s="26" t="s">
        <v>126</v>
      </c>
      <c r="G100" s="26" t="s">
        <v>217</v>
      </c>
      <c r="H100" s="26" t="s">
        <v>218</v>
      </c>
    </row>
    <row r="101" spans="1:8">
      <c r="A101" s="27">
        <v>2110</v>
      </c>
      <c r="B101" s="25" t="s">
        <v>219</v>
      </c>
      <c r="C101" s="28">
        <v>796842.78</v>
      </c>
      <c r="D101" s="28">
        <v>0</v>
      </c>
      <c r="E101" s="28">
        <v>796842.78</v>
      </c>
      <c r="F101" s="28">
        <v>0</v>
      </c>
      <c r="G101" s="28">
        <v>0</v>
      </c>
      <c r="H101" s="25" t="s">
        <v>2293</v>
      </c>
    </row>
    <row r="102" spans="1:8">
      <c r="A102" s="27">
        <v>2111</v>
      </c>
      <c r="B102" s="25" t="s">
        <v>220</v>
      </c>
      <c r="C102" s="28">
        <v>0</v>
      </c>
      <c r="D102" s="28">
        <v>0</v>
      </c>
      <c r="E102" s="28">
        <v>0</v>
      </c>
      <c r="F102" s="28">
        <v>0</v>
      </c>
      <c r="G102" s="28">
        <v>0</v>
      </c>
    </row>
    <row r="103" spans="1:8">
      <c r="A103" s="27">
        <v>2112</v>
      </c>
      <c r="B103" s="25" t="s">
        <v>221</v>
      </c>
      <c r="C103" s="28">
        <v>473348.11</v>
      </c>
      <c r="D103" s="28">
        <v>466740.87</v>
      </c>
      <c r="E103" s="28">
        <v>0</v>
      </c>
      <c r="F103" s="28">
        <v>0</v>
      </c>
      <c r="G103" s="28">
        <v>0</v>
      </c>
      <c r="H103" s="25" t="s">
        <v>2294</v>
      </c>
    </row>
    <row r="104" spans="1:8">
      <c r="A104" s="27">
        <v>2113</v>
      </c>
      <c r="B104" s="25" t="s">
        <v>222</v>
      </c>
      <c r="C104" s="28">
        <v>0</v>
      </c>
      <c r="D104" s="28">
        <v>0</v>
      </c>
      <c r="E104" s="28">
        <v>0</v>
      </c>
      <c r="F104" s="28">
        <v>0</v>
      </c>
      <c r="G104" s="28">
        <v>0</v>
      </c>
    </row>
    <row r="105" spans="1:8">
      <c r="A105" s="27">
        <v>2114</v>
      </c>
      <c r="B105" s="25" t="s">
        <v>223</v>
      </c>
      <c r="C105" s="28">
        <v>0</v>
      </c>
      <c r="D105" s="28">
        <v>0</v>
      </c>
      <c r="E105" s="28">
        <v>0</v>
      </c>
      <c r="F105" s="28">
        <v>0</v>
      </c>
      <c r="G105" s="28">
        <v>0</v>
      </c>
    </row>
    <row r="106" spans="1:8">
      <c r="A106" s="27">
        <v>2115</v>
      </c>
      <c r="B106" s="25" t="s">
        <v>224</v>
      </c>
      <c r="C106" s="28">
        <v>0</v>
      </c>
      <c r="D106" s="28">
        <v>0</v>
      </c>
      <c r="E106" s="28">
        <v>0</v>
      </c>
      <c r="F106" s="28">
        <v>0</v>
      </c>
      <c r="G106" s="28">
        <v>0</v>
      </c>
    </row>
    <row r="107" spans="1:8">
      <c r="A107" s="27">
        <v>2116</v>
      </c>
      <c r="B107" s="25" t="s">
        <v>225</v>
      </c>
      <c r="C107" s="28">
        <v>0</v>
      </c>
      <c r="D107" s="28">
        <v>0</v>
      </c>
      <c r="E107" s="28">
        <v>0</v>
      </c>
      <c r="F107" s="28">
        <v>0</v>
      </c>
      <c r="G107" s="28">
        <v>0</v>
      </c>
    </row>
    <row r="108" spans="1:8">
      <c r="A108" s="27">
        <v>2117</v>
      </c>
      <c r="B108" s="25" t="s">
        <v>226</v>
      </c>
      <c r="C108" s="28">
        <v>323494.67</v>
      </c>
      <c r="D108" s="28">
        <v>0</v>
      </c>
      <c r="E108" s="28">
        <v>323494.67</v>
      </c>
      <c r="F108" s="28">
        <v>0</v>
      </c>
      <c r="G108" s="28">
        <v>0</v>
      </c>
      <c r="H108" s="25" t="s">
        <v>2295</v>
      </c>
    </row>
    <row r="109" spans="1:8">
      <c r="A109" s="27">
        <v>2118</v>
      </c>
      <c r="B109" s="25" t="s">
        <v>227</v>
      </c>
      <c r="C109" s="28">
        <v>0</v>
      </c>
      <c r="D109" s="28">
        <v>0</v>
      </c>
      <c r="E109" s="28">
        <v>0</v>
      </c>
      <c r="F109" s="28">
        <v>0</v>
      </c>
      <c r="G109" s="28">
        <v>0</v>
      </c>
    </row>
    <row r="110" spans="1:8">
      <c r="A110" s="27">
        <v>2119</v>
      </c>
      <c r="B110" s="25" t="s">
        <v>228</v>
      </c>
      <c r="C110" s="28">
        <v>0</v>
      </c>
      <c r="D110" s="28">
        <v>0</v>
      </c>
      <c r="E110" s="28">
        <v>0</v>
      </c>
      <c r="F110" s="28">
        <v>0</v>
      </c>
      <c r="G110" s="28">
        <v>0</v>
      </c>
      <c r="H110" s="25" t="s">
        <v>2296</v>
      </c>
    </row>
    <row r="111" spans="1:8">
      <c r="A111" s="27">
        <v>2120</v>
      </c>
      <c r="B111" s="25" t="s">
        <v>229</v>
      </c>
      <c r="C111" s="28">
        <v>0</v>
      </c>
      <c r="D111" s="28">
        <v>0</v>
      </c>
      <c r="E111" s="28">
        <v>0</v>
      </c>
      <c r="F111" s="28">
        <v>0</v>
      </c>
      <c r="G111" s="28">
        <v>0</v>
      </c>
    </row>
    <row r="112" spans="1:8">
      <c r="A112" s="27">
        <v>2121</v>
      </c>
      <c r="B112" s="25" t="s">
        <v>230</v>
      </c>
      <c r="C112" s="28">
        <v>0</v>
      </c>
      <c r="D112" s="28">
        <v>0</v>
      </c>
      <c r="E112" s="28">
        <v>0</v>
      </c>
      <c r="F112" s="28">
        <v>0</v>
      </c>
      <c r="G112" s="28">
        <v>0</v>
      </c>
    </row>
    <row r="113" spans="1:8">
      <c r="A113" s="27">
        <v>2122</v>
      </c>
      <c r="B113" s="25" t="s">
        <v>231</v>
      </c>
      <c r="C113" s="28">
        <v>0</v>
      </c>
      <c r="D113" s="28">
        <v>0</v>
      </c>
      <c r="E113" s="28">
        <v>0</v>
      </c>
      <c r="F113" s="28">
        <v>0</v>
      </c>
      <c r="G113" s="28">
        <v>0</v>
      </c>
    </row>
    <row r="114" spans="1:8">
      <c r="A114" s="27">
        <v>2129</v>
      </c>
      <c r="B114" s="25" t="s">
        <v>232</v>
      </c>
      <c r="C114" s="28">
        <v>0</v>
      </c>
      <c r="D114" s="28">
        <v>0</v>
      </c>
      <c r="E114" s="28">
        <v>0</v>
      </c>
      <c r="F114" s="28">
        <v>0</v>
      </c>
      <c r="G114" s="28">
        <v>0</v>
      </c>
    </row>
    <row r="116" spans="1:8">
      <c r="A116" s="24" t="s">
        <v>233</v>
      </c>
      <c r="B116" s="24"/>
      <c r="C116" s="24"/>
      <c r="D116" s="24"/>
      <c r="E116" s="24"/>
      <c r="F116" s="24"/>
      <c r="G116" s="24"/>
      <c r="H116" s="24"/>
    </row>
    <row r="117" spans="1:8">
      <c r="A117" s="26" t="s">
        <v>110</v>
      </c>
      <c r="B117" s="26" t="s">
        <v>111</v>
      </c>
      <c r="C117" s="26" t="s">
        <v>112</v>
      </c>
      <c r="D117" s="26" t="s">
        <v>234</v>
      </c>
      <c r="E117" s="26" t="s">
        <v>128</v>
      </c>
      <c r="F117" s="26"/>
      <c r="G117" s="26"/>
      <c r="H117" s="26"/>
    </row>
    <row r="118" spans="1:8">
      <c r="A118" s="27">
        <v>2160</v>
      </c>
      <c r="B118" s="25" t="s">
        <v>235</v>
      </c>
      <c r="C118" s="28">
        <v>0</v>
      </c>
    </row>
    <row r="119" spans="1:8">
      <c r="A119" s="27">
        <v>2161</v>
      </c>
      <c r="B119" s="25" t="s">
        <v>236</v>
      </c>
      <c r="C119" s="28">
        <v>0</v>
      </c>
    </row>
    <row r="120" spans="1:8">
      <c r="A120" s="27">
        <v>2162</v>
      </c>
      <c r="B120" s="25" t="s">
        <v>237</v>
      </c>
      <c r="C120" s="28">
        <v>0</v>
      </c>
    </row>
    <row r="121" spans="1:8">
      <c r="A121" s="27">
        <v>2163</v>
      </c>
      <c r="B121" s="25" t="s">
        <v>238</v>
      </c>
      <c r="C121" s="28">
        <v>0</v>
      </c>
    </row>
    <row r="122" spans="1:8">
      <c r="A122" s="27">
        <v>2164</v>
      </c>
      <c r="B122" s="25" t="s">
        <v>239</v>
      </c>
      <c r="C122" s="28">
        <v>0</v>
      </c>
    </row>
    <row r="123" spans="1:8">
      <c r="A123" s="27">
        <v>2165</v>
      </c>
      <c r="B123" s="25" t="s">
        <v>240</v>
      </c>
      <c r="C123" s="28">
        <v>0</v>
      </c>
    </row>
    <row r="124" spans="1:8">
      <c r="A124" s="27">
        <v>2166</v>
      </c>
      <c r="B124" s="25" t="s">
        <v>241</v>
      </c>
      <c r="C124" s="28">
        <v>0</v>
      </c>
    </row>
    <row r="125" spans="1:8">
      <c r="A125" s="27">
        <v>2250</v>
      </c>
      <c r="B125" s="25" t="s">
        <v>242</v>
      </c>
      <c r="C125" s="28">
        <v>0</v>
      </c>
    </row>
    <row r="126" spans="1:8">
      <c r="A126" s="27">
        <v>2251</v>
      </c>
      <c r="B126" s="25" t="s">
        <v>243</v>
      </c>
      <c r="C126" s="28">
        <v>0</v>
      </c>
    </row>
    <row r="127" spans="1:8">
      <c r="A127" s="27">
        <v>2252</v>
      </c>
      <c r="B127" s="25" t="s">
        <v>244</v>
      </c>
      <c r="C127" s="28">
        <v>0</v>
      </c>
    </row>
    <row r="128" spans="1:8">
      <c r="A128" s="27">
        <v>2253</v>
      </c>
      <c r="B128" s="25" t="s">
        <v>245</v>
      </c>
      <c r="C128" s="28">
        <v>0</v>
      </c>
    </row>
    <row r="129" spans="1:8">
      <c r="A129" s="27">
        <v>2254</v>
      </c>
      <c r="B129" s="25" t="s">
        <v>246</v>
      </c>
      <c r="C129" s="28">
        <v>0</v>
      </c>
    </row>
    <row r="130" spans="1:8">
      <c r="A130" s="27">
        <v>2255</v>
      </c>
      <c r="B130" s="25" t="s">
        <v>247</v>
      </c>
      <c r="C130" s="28">
        <v>0</v>
      </c>
    </row>
    <row r="131" spans="1:8">
      <c r="A131" s="27">
        <v>2256</v>
      </c>
      <c r="B131" s="25" t="s">
        <v>248</v>
      </c>
      <c r="C131" s="28">
        <v>0</v>
      </c>
    </row>
    <row r="133" spans="1:8">
      <c r="A133" s="24" t="s">
        <v>249</v>
      </c>
      <c r="B133" s="24"/>
      <c r="C133" s="24"/>
      <c r="D133" s="24"/>
      <c r="E133" s="24"/>
      <c r="F133" s="24"/>
      <c r="G133" s="24"/>
      <c r="H133" s="24"/>
    </row>
    <row r="134" spans="1:8">
      <c r="A134" s="29" t="s">
        <v>110</v>
      </c>
      <c r="B134" s="29" t="s">
        <v>111</v>
      </c>
      <c r="C134" s="29" t="s">
        <v>112</v>
      </c>
      <c r="D134" s="29" t="s">
        <v>234</v>
      </c>
      <c r="E134" s="29" t="s">
        <v>128</v>
      </c>
      <c r="F134" s="29"/>
      <c r="G134" s="29"/>
      <c r="H134" s="29"/>
    </row>
    <row r="135" spans="1:8">
      <c r="A135" s="27">
        <v>2159</v>
      </c>
      <c r="B135" s="25" t="s">
        <v>250</v>
      </c>
      <c r="C135" s="28">
        <v>0</v>
      </c>
    </row>
    <row r="136" spans="1:8">
      <c r="A136" s="27">
        <v>2199</v>
      </c>
      <c r="B136" s="25" t="s">
        <v>251</v>
      </c>
      <c r="C136" s="28">
        <v>0</v>
      </c>
    </row>
    <row r="137" spans="1:8">
      <c r="A137" s="27">
        <v>2240</v>
      </c>
      <c r="B137" s="25" t="s">
        <v>252</v>
      </c>
      <c r="C137" s="28">
        <v>0</v>
      </c>
    </row>
    <row r="138" spans="1:8">
      <c r="A138" s="27">
        <v>2241</v>
      </c>
      <c r="B138" s="25" t="s">
        <v>253</v>
      </c>
      <c r="C138" s="28">
        <v>0</v>
      </c>
    </row>
    <row r="139" spans="1:8">
      <c r="A139" s="27">
        <v>2242</v>
      </c>
      <c r="B139" s="25" t="s">
        <v>254</v>
      </c>
      <c r="C139" s="28">
        <v>0</v>
      </c>
    </row>
    <row r="140" spans="1:8">
      <c r="A140" s="27">
        <v>2249</v>
      </c>
      <c r="B140" s="25" t="s">
        <v>255</v>
      </c>
      <c r="C140" s="28">
        <v>0</v>
      </c>
    </row>
  </sheetData>
  <sheetProtection formatCells="0" formatColumns="0" formatRows="0" insertColumns="0" insertRows="0" insertHyperlinks="0" deleteColumns="0" deleteRows="0" sort="0" autoFilter="0" pivotTables="0"/>
  <mergeCells count="3">
    <mergeCell ref="A1:F1"/>
    <mergeCell ref="A2:F2"/>
    <mergeCell ref="A3:F3"/>
  </mergeCells>
  <pageMargins left="0.31496062992125984" right="0.31496062992125984" top="0.15748031496062992" bottom="0.15748031496062992" header="0.31496062992125984" footer="0.31496062992125984"/>
  <pageSetup scale="70" orientation="landscape"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7"/>
  <sheetViews>
    <sheetView topLeftCell="A76" zoomScaleNormal="100" workbookViewId="0">
      <selection activeCell="C144" sqref="C144"/>
    </sheetView>
  </sheetViews>
  <sheetFormatPr baseColWidth="10" defaultColWidth="9.140625" defaultRowHeight="11.25"/>
  <cols>
    <col min="1" max="1" width="10" style="25" customWidth="1"/>
    <col min="2" max="2" width="70.85546875" style="25" customWidth="1"/>
    <col min="3" max="3" width="19.140625" style="25" customWidth="1"/>
    <col min="4" max="4" width="30" style="25" customWidth="1"/>
    <col min="5" max="5" width="28.7109375" style="25" bestFit="1" customWidth="1"/>
    <col min="6" max="16384" width="9.140625" style="25"/>
  </cols>
  <sheetData>
    <row r="1" spans="1:5" s="30" customFormat="1" ht="18.95" customHeight="1">
      <c r="A1" s="747" t="str">
        <f>'ESF-SAPAL-RURAL'!A1</f>
        <v>Sistema de Agua Potable y Alcantarillado en la Zona Rural del Municipio de León, Guanajuato</v>
      </c>
      <c r="B1" s="747"/>
      <c r="C1" s="747"/>
      <c r="D1" s="6" t="s">
        <v>42</v>
      </c>
      <c r="E1" s="21">
        <v>2018</v>
      </c>
    </row>
    <row r="2" spans="1:5" s="22" customFormat="1" ht="18.95" customHeight="1">
      <c r="A2" s="747" t="s">
        <v>256</v>
      </c>
      <c r="B2" s="747"/>
      <c r="C2" s="747"/>
      <c r="D2" s="6" t="s">
        <v>44</v>
      </c>
      <c r="E2" s="21" t="s">
        <v>45</v>
      </c>
    </row>
    <row r="3" spans="1:5" s="22" customFormat="1" ht="18.95" customHeight="1">
      <c r="A3" s="747" t="str">
        <f>'ESF-SAPAL-RURAL'!A3</f>
        <v>Correspondiente del 1 Enero al 31 Diciembre 2018</v>
      </c>
      <c r="B3" s="747"/>
      <c r="C3" s="747"/>
      <c r="D3" s="6" t="s">
        <v>47</v>
      </c>
      <c r="E3" s="21">
        <v>4</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27">
        <v>4100</v>
      </c>
      <c r="B8" s="25" t="s">
        <v>259</v>
      </c>
      <c r="C8" s="28">
        <v>26149415.789999999</v>
      </c>
    </row>
    <row r="9" spans="1:5">
      <c r="A9" s="27">
        <v>4110</v>
      </c>
      <c r="B9" s="25" t="s">
        <v>260</v>
      </c>
      <c r="C9" s="28">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row>
    <row r="14" spans="1:5">
      <c r="A14" s="27">
        <v>4115</v>
      </c>
      <c r="B14" s="25" t="s">
        <v>265</v>
      </c>
      <c r="C14" s="28">
        <v>0</v>
      </c>
    </row>
    <row r="15" spans="1:5">
      <c r="A15" s="27">
        <v>4116</v>
      </c>
      <c r="B15" s="25" t="s">
        <v>266</v>
      </c>
      <c r="C15" s="28">
        <v>0</v>
      </c>
    </row>
    <row r="16" spans="1:5">
      <c r="A16" s="27">
        <v>4117</v>
      </c>
      <c r="B16" s="25" t="s">
        <v>267</v>
      </c>
      <c r="C16" s="28">
        <v>0</v>
      </c>
    </row>
    <row r="17" spans="1:3">
      <c r="A17" s="27">
        <v>4119</v>
      </c>
      <c r="B17" s="25" t="s">
        <v>268</v>
      </c>
      <c r="C17" s="28">
        <v>0</v>
      </c>
    </row>
    <row r="18" spans="1:3">
      <c r="A18" s="27">
        <v>4120</v>
      </c>
      <c r="B18" s="25" t="s">
        <v>269</v>
      </c>
      <c r="C18" s="28">
        <v>0</v>
      </c>
    </row>
    <row r="19" spans="1:3">
      <c r="A19" s="27">
        <v>4121</v>
      </c>
      <c r="B19" s="25" t="s">
        <v>270</v>
      </c>
      <c r="C19" s="28">
        <v>0</v>
      </c>
    </row>
    <row r="20" spans="1:3">
      <c r="A20" s="27">
        <v>4122</v>
      </c>
      <c r="B20" s="25" t="s">
        <v>271</v>
      </c>
      <c r="C20" s="28">
        <v>0</v>
      </c>
    </row>
    <row r="21" spans="1:3">
      <c r="A21" s="27">
        <v>4123</v>
      </c>
      <c r="B21" s="25" t="s">
        <v>272</v>
      </c>
      <c r="C21" s="28">
        <v>0</v>
      </c>
    </row>
    <row r="22" spans="1:3">
      <c r="A22" s="27">
        <v>4124</v>
      </c>
      <c r="B22" s="25" t="s">
        <v>273</v>
      </c>
      <c r="C22" s="28">
        <v>0</v>
      </c>
    </row>
    <row r="23" spans="1:3">
      <c r="A23" s="27">
        <v>4129</v>
      </c>
      <c r="B23" s="25" t="s">
        <v>274</v>
      </c>
      <c r="C23" s="28">
        <v>0</v>
      </c>
    </row>
    <row r="24" spans="1:3">
      <c r="A24" s="27">
        <v>4130</v>
      </c>
      <c r="B24" s="25" t="s">
        <v>275</v>
      </c>
      <c r="C24" s="28">
        <v>0</v>
      </c>
    </row>
    <row r="25" spans="1:3">
      <c r="A25" s="27">
        <v>4131</v>
      </c>
      <c r="B25" s="25" t="s">
        <v>276</v>
      </c>
      <c r="C25" s="28">
        <v>0</v>
      </c>
    </row>
    <row r="26" spans="1:3">
      <c r="A26" s="27">
        <v>4140</v>
      </c>
      <c r="B26" s="25" t="s">
        <v>277</v>
      </c>
      <c r="C26" s="28">
        <v>0</v>
      </c>
    </row>
    <row r="27" spans="1:3">
      <c r="A27" s="27">
        <v>4141</v>
      </c>
      <c r="B27" s="25" t="s">
        <v>278</v>
      </c>
      <c r="C27" s="28">
        <v>0</v>
      </c>
    </row>
    <row r="28" spans="1:3">
      <c r="A28" s="27">
        <v>4142</v>
      </c>
      <c r="B28" s="25" t="s">
        <v>279</v>
      </c>
      <c r="C28" s="28">
        <v>0</v>
      </c>
    </row>
    <row r="29" spans="1:3">
      <c r="A29" s="27">
        <v>4143</v>
      </c>
      <c r="B29" s="25" t="s">
        <v>280</v>
      </c>
      <c r="C29" s="28">
        <v>0</v>
      </c>
    </row>
    <row r="30" spans="1:3">
      <c r="A30" s="27">
        <v>4144</v>
      </c>
      <c r="B30" s="25" t="s">
        <v>282</v>
      </c>
      <c r="C30" s="28">
        <v>0</v>
      </c>
    </row>
    <row r="31" spans="1:3">
      <c r="A31" s="27">
        <v>4149</v>
      </c>
      <c r="B31" s="25" t="s">
        <v>283</v>
      </c>
      <c r="C31" s="28">
        <v>0</v>
      </c>
    </row>
    <row r="32" spans="1:3">
      <c r="A32" s="27">
        <v>4150</v>
      </c>
      <c r="B32" s="25" t="s">
        <v>284</v>
      </c>
      <c r="C32" s="28">
        <v>0</v>
      </c>
    </row>
    <row r="33" spans="1:4">
      <c r="A33" s="27">
        <v>4151</v>
      </c>
      <c r="B33" s="25" t="s">
        <v>285</v>
      </c>
      <c r="C33" s="28">
        <v>0</v>
      </c>
    </row>
    <row r="34" spans="1:4">
      <c r="A34" s="27">
        <v>4152</v>
      </c>
      <c r="B34" s="25" t="s">
        <v>286</v>
      </c>
      <c r="C34" s="28">
        <v>0</v>
      </c>
    </row>
    <row r="35" spans="1:4">
      <c r="A35" s="27">
        <v>4153</v>
      </c>
      <c r="B35" s="25" t="s">
        <v>287</v>
      </c>
      <c r="C35" s="28">
        <v>0</v>
      </c>
    </row>
    <row r="36" spans="1:4">
      <c r="A36" s="27">
        <v>4159</v>
      </c>
      <c r="B36" s="25" t="s">
        <v>288</v>
      </c>
      <c r="C36" s="28">
        <v>0</v>
      </c>
    </row>
    <row r="37" spans="1:4">
      <c r="A37" s="27">
        <v>4160</v>
      </c>
      <c r="B37" s="25" t="s">
        <v>290</v>
      </c>
      <c r="C37" s="28">
        <v>0</v>
      </c>
    </row>
    <row r="38" spans="1:4">
      <c r="A38" s="27">
        <v>4161</v>
      </c>
      <c r="B38" s="25" t="s">
        <v>291</v>
      </c>
      <c r="C38" s="28">
        <v>0</v>
      </c>
    </row>
    <row r="39" spans="1:4">
      <c r="A39" s="27">
        <v>4162</v>
      </c>
      <c r="B39" s="25" t="s">
        <v>292</v>
      </c>
      <c r="C39" s="28">
        <v>0</v>
      </c>
    </row>
    <row r="40" spans="1:4">
      <c r="A40" s="27">
        <v>4163</v>
      </c>
      <c r="B40" s="25" t="s">
        <v>293</v>
      </c>
      <c r="C40" s="28">
        <v>0</v>
      </c>
    </row>
    <row r="41" spans="1:4">
      <c r="A41" s="27">
        <v>4164</v>
      </c>
      <c r="B41" s="25" t="s">
        <v>294</v>
      </c>
      <c r="C41" s="28">
        <v>0</v>
      </c>
    </row>
    <row r="42" spans="1:4">
      <c r="A42" s="27">
        <v>4165</v>
      </c>
      <c r="B42" s="25" t="s">
        <v>295</v>
      </c>
      <c r="C42" s="28">
        <v>0</v>
      </c>
    </row>
    <row r="43" spans="1:4">
      <c r="A43" s="27">
        <v>4166</v>
      </c>
      <c r="B43" s="25" t="s">
        <v>296</v>
      </c>
      <c r="C43" s="28">
        <v>0</v>
      </c>
    </row>
    <row r="44" spans="1:4">
      <c r="A44" s="27">
        <v>4167</v>
      </c>
      <c r="B44" s="25" t="s">
        <v>297</v>
      </c>
      <c r="C44" s="28">
        <v>0</v>
      </c>
    </row>
    <row r="45" spans="1:4">
      <c r="A45" s="27">
        <v>4168</v>
      </c>
      <c r="B45" s="25" t="s">
        <v>298</v>
      </c>
      <c r="C45" s="28">
        <v>0</v>
      </c>
    </row>
    <row r="46" spans="1:4">
      <c r="A46" s="27">
        <v>4169</v>
      </c>
      <c r="B46" s="25" t="s">
        <v>299</v>
      </c>
      <c r="C46" s="28">
        <v>0</v>
      </c>
    </row>
    <row r="47" spans="1:4">
      <c r="A47" s="27">
        <v>4170</v>
      </c>
      <c r="B47" s="25" t="s">
        <v>301</v>
      </c>
      <c r="C47" s="28">
        <v>26149415.789999999</v>
      </c>
      <c r="D47" s="25" t="s">
        <v>2297</v>
      </c>
    </row>
    <row r="48" spans="1:4">
      <c r="A48" s="27">
        <v>4171</v>
      </c>
      <c r="B48" s="25" t="s">
        <v>302</v>
      </c>
      <c r="C48" s="28">
        <v>0</v>
      </c>
    </row>
    <row r="49" spans="1:4">
      <c r="A49" s="27">
        <v>4172</v>
      </c>
      <c r="B49" s="25" t="s">
        <v>303</v>
      </c>
      <c r="C49" s="28">
        <v>0</v>
      </c>
    </row>
    <row r="50" spans="1:4">
      <c r="A50" s="27">
        <v>4173</v>
      </c>
      <c r="B50" s="25" t="s">
        <v>304</v>
      </c>
      <c r="C50" s="28">
        <v>0</v>
      </c>
    </row>
    <row r="51" spans="1:4">
      <c r="A51" s="27">
        <v>4174</v>
      </c>
      <c r="B51" s="25" t="s">
        <v>305</v>
      </c>
      <c r="C51" s="28">
        <v>0</v>
      </c>
    </row>
    <row r="52" spans="1:4">
      <c r="A52" s="27">
        <v>4190</v>
      </c>
      <c r="B52" s="25" t="s">
        <v>306</v>
      </c>
      <c r="C52" s="28">
        <v>0</v>
      </c>
    </row>
    <row r="53" spans="1:4">
      <c r="A53" s="27">
        <v>4191</v>
      </c>
      <c r="B53" s="25" t="s">
        <v>307</v>
      </c>
      <c r="C53" s="28">
        <v>0</v>
      </c>
    </row>
    <row r="54" spans="1:4">
      <c r="A54" s="27">
        <v>4192</v>
      </c>
      <c r="B54" s="25" t="s">
        <v>308</v>
      </c>
      <c r="C54" s="28">
        <v>0</v>
      </c>
    </row>
    <row r="55" spans="1:4">
      <c r="A55" s="27">
        <v>4200</v>
      </c>
      <c r="B55" s="25" t="s">
        <v>309</v>
      </c>
      <c r="C55" s="28">
        <v>65715620.189999998</v>
      </c>
    </row>
    <row r="56" spans="1:4">
      <c r="A56" s="27">
        <v>4210</v>
      </c>
      <c r="B56" s="25" t="s">
        <v>310</v>
      </c>
      <c r="C56" s="28">
        <v>65715620.189999998</v>
      </c>
      <c r="D56" s="25" t="s">
        <v>2298</v>
      </c>
    </row>
    <row r="57" spans="1:4">
      <c r="A57" s="27">
        <v>4211</v>
      </c>
      <c r="B57" s="25" t="s">
        <v>311</v>
      </c>
      <c r="C57" s="28">
        <v>0</v>
      </c>
    </row>
    <row r="58" spans="1:4">
      <c r="A58" s="27">
        <v>4212</v>
      </c>
      <c r="B58" s="25" t="s">
        <v>312</v>
      </c>
      <c r="C58" s="28">
        <v>0</v>
      </c>
    </row>
    <row r="59" spans="1:4">
      <c r="A59" s="27">
        <v>4213</v>
      </c>
      <c r="B59" s="25" t="s">
        <v>313</v>
      </c>
      <c r="C59" s="28">
        <v>65715620.189999998</v>
      </c>
    </row>
    <row r="60" spans="1:4">
      <c r="A60" s="27">
        <v>4220</v>
      </c>
      <c r="B60" s="25" t="s">
        <v>315</v>
      </c>
      <c r="C60" s="28">
        <v>0</v>
      </c>
    </row>
    <row r="61" spans="1:4">
      <c r="A61" s="27">
        <v>4221</v>
      </c>
      <c r="B61" s="25" t="s">
        <v>316</v>
      </c>
      <c r="C61" s="28">
        <v>0</v>
      </c>
    </row>
    <row r="62" spans="1:4">
      <c r="A62" s="27">
        <v>4222</v>
      </c>
      <c r="B62" s="25" t="s">
        <v>317</v>
      </c>
      <c r="C62" s="28">
        <v>0</v>
      </c>
    </row>
    <row r="63" spans="1:4">
      <c r="A63" s="27">
        <v>4223</v>
      </c>
      <c r="B63" s="25" t="s">
        <v>318</v>
      </c>
      <c r="C63" s="28">
        <v>0</v>
      </c>
    </row>
    <row r="64" spans="1:4">
      <c r="A64" s="27">
        <v>4224</v>
      </c>
      <c r="B64" s="25" t="s">
        <v>320</v>
      </c>
      <c r="C64" s="28">
        <v>0</v>
      </c>
    </row>
    <row r="65" spans="1:5">
      <c r="A65" s="27">
        <v>4225</v>
      </c>
      <c r="B65" s="25" t="s">
        <v>321</v>
      </c>
      <c r="C65" s="28">
        <v>0</v>
      </c>
    </row>
    <row r="66" spans="1:5">
      <c r="A66" s="27">
        <v>4226</v>
      </c>
      <c r="B66" s="25" t="s">
        <v>322</v>
      </c>
      <c r="C66" s="28">
        <v>0</v>
      </c>
    </row>
    <row r="68" spans="1:5">
      <c r="A68" s="24" t="s">
        <v>323</v>
      </c>
      <c r="B68" s="24"/>
      <c r="C68" s="24"/>
      <c r="D68" s="24"/>
      <c r="E68" s="24"/>
    </row>
    <row r="69" spans="1:5">
      <c r="A69" s="26" t="s">
        <v>110</v>
      </c>
      <c r="B69" s="26" t="s">
        <v>111</v>
      </c>
      <c r="C69" s="26" t="s">
        <v>112</v>
      </c>
      <c r="D69" s="26" t="s">
        <v>234</v>
      </c>
      <c r="E69" s="26" t="s">
        <v>128</v>
      </c>
    </row>
    <row r="70" spans="1:5">
      <c r="A70" s="27">
        <v>4300</v>
      </c>
      <c r="B70" s="25" t="s">
        <v>324</v>
      </c>
      <c r="C70" s="28">
        <v>4896439.79</v>
      </c>
    </row>
    <row r="71" spans="1:5">
      <c r="A71" s="27">
        <v>4310</v>
      </c>
      <c r="B71" s="25" t="s">
        <v>325</v>
      </c>
      <c r="C71" s="28">
        <v>229696.92</v>
      </c>
      <c r="D71" s="25" t="s">
        <v>2299</v>
      </c>
      <c r="E71" s="25" t="s">
        <v>81</v>
      </c>
    </row>
    <row r="72" spans="1:5">
      <c r="A72" s="27">
        <v>4311</v>
      </c>
      <c r="B72" s="25" t="s">
        <v>328</v>
      </c>
      <c r="C72" s="28">
        <v>0</v>
      </c>
    </row>
    <row r="73" spans="1:5">
      <c r="A73" s="27">
        <v>4319</v>
      </c>
      <c r="B73" s="25" t="s">
        <v>329</v>
      </c>
      <c r="C73" s="28">
        <v>0</v>
      </c>
    </row>
    <row r="74" spans="1:5">
      <c r="A74" s="27">
        <v>4320</v>
      </c>
      <c r="B74" s="25" t="s">
        <v>330</v>
      </c>
      <c r="C74" s="28">
        <v>0</v>
      </c>
    </row>
    <row r="75" spans="1:5">
      <c r="A75" s="27">
        <v>4321</v>
      </c>
      <c r="B75" s="25" t="s">
        <v>331</v>
      </c>
      <c r="C75" s="28">
        <v>0</v>
      </c>
    </row>
    <row r="76" spans="1:5">
      <c r="A76" s="27">
        <v>4322</v>
      </c>
      <c r="B76" s="25" t="s">
        <v>332</v>
      </c>
      <c r="C76" s="28">
        <v>0</v>
      </c>
    </row>
    <row r="77" spans="1:5">
      <c r="A77" s="27">
        <v>4323</v>
      </c>
      <c r="B77" s="25" t="s">
        <v>333</v>
      </c>
      <c r="C77" s="28">
        <v>0</v>
      </c>
    </row>
    <row r="78" spans="1:5">
      <c r="A78" s="27">
        <v>4324</v>
      </c>
      <c r="B78" s="25" t="s">
        <v>334</v>
      </c>
      <c r="C78" s="28">
        <v>0</v>
      </c>
    </row>
    <row r="79" spans="1:5">
      <c r="A79" s="27">
        <v>4325</v>
      </c>
      <c r="B79" s="25" t="s">
        <v>335</v>
      </c>
      <c r="C79" s="28">
        <v>0</v>
      </c>
    </row>
    <row r="80" spans="1:5">
      <c r="A80" s="27">
        <v>4330</v>
      </c>
      <c r="B80" s="25" t="s">
        <v>336</v>
      </c>
      <c r="C80" s="28">
        <v>0</v>
      </c>
    </row>
    <row r="81" spans="1:5">
      <c r="A81" s="27">
        <v>4331</v>
      </c>
      <c r="B81" s="25" t="s">
        <v>336</v>
      </c>
      <c r="C81" s="28">
        <v>0</v>
      </c>
    </row>
    <row r="82" spans="1:5">
      <c r="A82" s="27">
        <v>4340</v>
      </c>
      <c r="B82" s="25" t="s">
        <v>337</v>
      </c>
      <c r="C82" s="28">
        <v>0</v>
      </c>
    </row>
    <row r="83" spans="1:5">
      <c r="A83" s="27">
        <v>4341</v>
      </c>
      <c r="B83" s="25" t="s">
        <v>338</v>
      </c>
      <c r="C83" s="28">
        <v>0</v>
      </c>
    </row>
    <row r="84" spans="1:5">
      <c r="A84" s="27">
        <v>4390</v>
      </c>
      <c r="B84" s="25" t="s">
        <v>339</v>
      </c>
      <c r="C84" s="28">
        <v>4666742.87</v>
      </c>
      <c r="D84" s="25" t="s">
        <v>2300</v>
      </c>
      <c r="E84" s="25" t="s">
        <v>81</v>
      </c>
    </row>
    <row r="85" spans="1:5">
      <c r="A85" s="27">
        <v>4391</v>
      </c>
      <c r="B85" s="25" t="s">
        <v>340</v>
      </c>
      <c r="C85" s="28">
        <v>0</v>
      </c>
    </row>
    <row r="86" spans="1:5">
      <c r="A86" s="27">
        <v>4392</v>
      </c>
      <c r="B86" s="25" t="s">
        <v>341</v>
      </c>
      <c r="C86" s="28">
        <v>0</v>
      </c>
    </row>
    <row r="87" spans="1:5">
      <c r="A87" s="27">
        <v>4393</v>
      </c>
      <c r="B87" s="25" t="s">
        <v>342</v>
      </c>
      <c r="C87" s="28">
        <v>0</v>
      </c>
    </row>
    <row r="88" spans="1:5">
      <c r="A88" s="27">
        <v>4394</v>
      </c>
      <c r="B88" s="25" t="s">
        <v>343</v>
      </c>
      <c r="C88" s="28">
        <v>0</v>
      </c>
    </row>
    <row r="89" spans="1:5">
      <c r="A89" s="27">
        <v>4395</v>
      </c>
      <c r="B89" s="25" t="s">
        <v>344</v>
      </c>
      <c r="C89" s="28">
        <v>0</v>
      </c>
    </row>
    <row r="90" spans="1:5">
      <c r="A90" s="27">
        <v>4396</v>
      </c>
      <c r="B90" s="25" t="s">
        <v>345</v>
      </c>
      <c r="C90" s="28">
        <v>0</v>
      </c>
    </row>
    <row r="91" spans="1:5">
      <c r="A91" s="27">
        <v>4399</v>
      </c>
      <c r="B91" s="25" t="s">
        <v>339</v>
      </c>
      <c r="C91" s="28">
        <v>0</v>
      </c>
    </row>
    <row r="94" spans="1:5">
      <c r="A94" s="24" t="s">
        <v>346</v>
      </c>
      <c r="B94" s="24"/>
      <c r="C94" s="24"/>
      <c r="D94" s="24"/>
      <c r="E94" s="24"/>
    </row>
    <row r="95" spans="1:5">
      <c r="A95" s="26" t="s">
        <v>110</v>
      </c>
      <c r="B95" s="26" t="s">
        <v>111</v>
      </c>
      <c r="C95" s="26" t="s">
        <v>112</v>
      </c>
      <c r="D95" s="26" t="s">
        <v>347</v>
      </c>
      <c r="E95" s="26" t="s">
        <v>128</v>
      </c>
    </row>
    <row r="96" spans="1:5">
      <c r="A96" s="27">
        <v>5000</v>
      </c>
      <c r="B96" s="25" t="s">
        <v>348</v>
      </c>
      <c r="C96" s="28">
        <v>22101988.629999999</v>
      </c>
      <c r="D96" s="32">
        <f>C96/C96</f>
        <v>1</v>
      </c>
    </row>
    <row r="97" spans="1:5">
      <c r="A97" s="27">
        <v>5100</v>
      </c>
      <c r="B97" s="25" t="s">
        <v>349</v>
      </c>
      <c r="C97" s="28">
        <v>18412740.18</v>
      </c>
      <c r="D97" s="32">
        <f>C97/$C$96</f>
        <v>0.83308070093781428</v>
      </c>
    </row>
    <row r="98" spans="1:5">
      <c r="A98" s="27">
        <v>5110</v>
      </c>
      <c r="B98" s="25" t="s">
        <v>350</v>
      </c>
      <c r="C98" s="28">
        <v>129865.92</v>
      </c>
      <c r="D98" s="32">
        <f>C98/$C$96</f>
        <v>5.8757572530703092E-3</v>
      </c>
      <c r="E98" s="25" t="s">
        <v>2301</v>
      </c>
    </row>
    <row r="99" spans="1:5">
      <c r="A99" s="27">
        <v>5111</v>
      </c>
      <c r="B99" s="25" t="s">
        <v>351</v>
      </c>
      <c r="C99" s="28">
        <v>0</v>
      </c>
      <c r="D99" s="32">
        <f t="shared" ref="D99:D162" si="0">C99/$C$96</f>
        <v>0</v>
      </c>
    </row>
    <row r="100" spans="1:5">
      <c r="A100" s="27">
        <v>5112</v>
      </c>
      <c r="B100" s="25" t="s">
        <v>352</v>
      </c>
      <c r="C100" s="28">
        <v>0</v>
      </c>
      <c r="D100" s="32">
        <f t="shared" si="0"/>
        <v>0</v>
      </c>
    </row>
    <row r="101" spans="1:5">
      <c r="A101" s="27">
        <v>5113</v>
      </c>
      <c r="B101" s="25" t="s">
        <v>353</v>
      </c>
      <c r="C101" s="28">
        <v>0</v>
      </c>
      <c r="D101" s="32">
        <f t="shared" si="0"/>
        <v>0</v>
      </c>
    </row>
    <row r="102" spans="1:5">
      <c r="A102" s="27">
        <v>5114</v>
      </c>
      <c r="B102" s="25" t="s">
        <v>354</v>
      </c>
      <c r="C102" s="28">
        <v>0</v>
      </c>
      <c r="D102" s="32">
        <f t="shared" si="0"/>
        <v>0</v>
      </c>
    </row>
    <row r="103" spans="1:5">
      <c r="A103" s="27">
        <v>5115</v>
      </c>
      <c r="B103" s="25" t="s">
        <v>355</v>
      </c>
      <c r="C103" s="28">
        <v>0</v>
      </c>
      <c r="D103" s="32">
        <f t="shared" si="0"/>
        <v>0</v>
      </c>
    </row>
    <row r="104" spans="1:5">
      <c r="A104" s="27">
        <v>5116</v>
      </c>
      <c r="B104" s="25" t="s">
        <v>356</v>
      </c>
      <c r="C104" s="28">
        <v>0</v>
      </c>
      <c r="D104" s="32">
        <f t="shared" si="0"/>
        <v>0</v>
      </c>
    </row>
    <row r="105" spans="1:5">
      <c r="A105" s="27">
        <v>5120</v>
      </c>
      <c r="B105" s="25" t="s">
        <v>357</v>
      </c>
      <c r="C105" s="28">
        <v>0</v>
      </c>
      <c r="D105" s="32">
        <f t="shared" si="0"/>
        <v>0</v>
      </c>
    </row>
    <row r="106" spans="1:5">
      <c r="A106" s="27">
        <v>5121</v>
      </c>
      <c r="B106" s="25" t="s">
        <v>358</v>
      </c>
      <c r="C106" s="28">
        <v>0</v>
      </c>
      <c r="D106" s="32">
        <f t="shared" si="0"/>
        <v>0</v>
      </c>
    </row>
    <row r="107" spans="1:5">
      <c r="A107" s="27">
        <v>5122</v>
      </c>
      <c r="B107" s="25" t="s">
        <v>359</v>
      </c>
      <c r="C107" s="28">
        <v>0</v>
      </c>
      <c r="D107" s="32">
        <f t="shared" si="0"/>
        <v>0</v>
      </c>
    </row>
    <row r="108" spans="1:5">
      <c r="A108" s="27">
        <v>5123</v>
      </c>
      <c r="B108" s="25" t="s">
        <v>360</v>
      </c>
      <c r="C108" s="28">
        <v>0</v>
      </c>
      <c r="D108" s="32">
        <f t="shared" si="0"/>
        <v>0</v>
      </c>
    </row>
    <row r="109" spans="1:5">
      <c r="A109" s="27">
        <v>5124</v>
      </c>
      <c r="B109" s="25" t="s">
        <v>361</v>
      </c>
      <c r="C109" s="28">
        <v>0</v>
      </c>
      <c r="D109" s="32">
        <f t="shared" si="0"/>
        <v>0</v>
      </c>
    </row>
    <row r="110" spans="1:5">
      <c r="A110" s="27">
        <v>5125</v>
      </c>
      <c r="B110" s="25" t="s">
        <v>362</v>
      </c>
      <c r="C110" s="28">
        <v>0</v>
      </c>
      <c r="D110" s="32">
        <f t="shared" si="0"/>
        <v>0</v>
      </c>
    </row>
    <row r="111" spans="1:5">
      <c r="A111" s="27">
        <v>5126</v>
      </c>
      <c r="B111" s="25" t="s">
        <v>363</v>
      </c>
      <c r="C111" s="28">
        <v>0</v>
      </c>
      <c r="D111" s="32">
        <f t="shared" si="0"/>
        <v>0</v>
      </c>
    </row>
    <row r="112" spans="1:5">
      <c r="A112" s="27">
        <v>5127</v>
      </c>
      <c r="B112" s="25" t="s">
        <v>364</v>
      </c>
      <c r="C112" s="28">
        <v>0</v>
      </c>
      <c r="D112" s="32">
        <f t="shared" si="0"/>
        <v>0</v>
      </c>
    </row>
    <row r="113" spans="1:5">
      <c r="A113" s="27">
        <v>5128</v>
      </c>
      <c r="B113" s="25" t="s">
        <v>365</v>
      </c>
      <c r="C113" s="28">
        <v>0</v>
      </c>
      <c r="D113" s="32">
        <f t="shared" si="0"/>
        <v>0</v>
      </c>
    </row>
    <row r="114" spans="1:5">
      <c r="A114" s="27">
        <v>5129</v>
      </c>
      <c r="B114" s="25" t="s">
        <v>366</v>
      </c>
      <c r="C114" s="28">
        <v>0</v>
      </c>
      <c r="D114" s="32">
        <f t="shared" si="0"/>
        <v>0</v>
      </c>
    </row>
    <row r="115" spans="1:5">
      <c r="A115" s="27">
        <v>5130</v>
      </c>
      <c r="B115" s="25" t="s">
        <v>367</v>
      </c>
      <c r="C115" s="28">
        <v>18282874.260000002</v>
      </c>
      <c r="D115" s="32">
        <f t="shared" si="0"/>
        <v>0.82720494368474407</v>
      </c>
    </row>
    <row r="116" spans="1:5">
      <c r="A116" s="27">
        <v>5131</v>
      </c>
      <c r="B116" s="25" t="s">
        <v>368</v>
      </c>
      <c r="C116" s="28">
        <v>15815561.220000001</v>
      </c>
      <c r="D116" s="32">
        <f t="shared" si="0"/>
        <v>0.71557186481097201</v>
      </c>
      <c r="E116" s="25" t="s">
        <v>2302</v>
      </c>
    </row>
    <row r="117" spans="1:5">
      <c r="A117" s="27">
        <v>5132</v>
      </c>
      <c r="B117" s="25" t="s">
        <v>369</v>
      </c>
      <c r="C117" s="28">
        <v>2463863.04</v>
      </c>
      <c r="D117" s="32">
        <f t="shared" si="0"/>
        <v>0.11147698432238312</v>
      </c>
      <c r="E117" s="25" t="s">
        <v>2110</v>
      </c>
    </row>
    <row r="118" spans="1:5">
      <c r="A118" s="27">
        <v>5133</v>
      </c>
      <c r="B118" s="25" t="s">
        <v>370</v>
      </c>
      <c r="C118" s="28">
        <v>0</v>
      </c>
      <c r="D118" s="32">
        <f t="shared" si="0"/>
        <v>0</v>
      </c>
    </row>
    <row r="119" spans="1:5">
      <c r="A119" s="27">
        <v>5134</v>
      </c>
      <c r="B119" s="25" t="s">
        <v>371</v>
      </c>
      <c r="C119" s="28">
        <v>3450</v>
      </c>
      <c r="D119" s="32">
        <f t="shared" si="0"/>
        <v>1.5609455138879057E-4</v>
      </c>
      <c r="E119" s="25" t="s">
        <v>2303</v>
      </c>
    </row>
    <row r="120" spans="1:5">
      <c r="A120" s="27">
        <v>5135</v>
      </c>
      <c r="B120" s="25" t="s">
        <v>372</v>
      </c>
      <c r="C120" s="28">
        <v>0</v>
      </c>
      <c r="D120" s="32">
        <f t="shared" si="0"/>
        <v>0</v>
      </c>
    </row>
    <row r="121" spans="1:5">
      <c r="A121" s="27">
        <v>5136</v>
      </c>
      <c r="B121" s="25" t="s">
        <v>373</v>
      </c>
      <c r="C121" s="28">
        <v>0</v>
      </c>
      <c r="D121" s="32">
        <f t="shared" si="0"/>
        <v>0</v>
      </c>
    </row>
    <row r="122" spans="1:5">
      <c r="A122" s="27">
        <v>5137</v>
      </c>
      <c r="B122" s="25" t="s">
        <v>374</v>
      </c>
      <c r="C122" s="28">
        <v>0</v>
      </c>
      <c r="D122" s="32">
        <f t="shared" si="0"/>
        <v>0</v>
      </c>
    </row>
    <row r="123" spans="1:5">
      <c r="A123" s="27">
        <v>5138</v>
      </c>
      <c r="B123" s="25" t="s">
        <v>375</v>
      </c>
      <c r="C123" s="28">
        <v>0</v>
      </c>
      <c r="D123" s="32">
        <f t="shared" si="0"/>
        <v>0</v>
      </c>
    </row>
    <row r="124" spans="1:5">
      <c r="A124" s="27">
        <v>5139</v>
      </c>
      <c r="B124" s="25" t="s">
        <v>376</v>
      </c>
      <c r="C124" s="28">
        <v>0</v>
      </c>
      <c r="D124" s="32">
        <f t="shared" si="0"/>
        <v>0</v>
      </c>
    </row>
    <row r="125" spans="1:5">
      <c r="A125" s="27">
        <v>5200</v>
      </c>
      <c r="B125" s="25" t="s">
        <v>377</v>
      </c>
      <c r="C125" s="28">
        <v>0</v>
      </c>
      <c r="D125" s="32">
        <f t="shared" si="0"/>
        <v>0</v>
      </c>
    </row>
    <row r="126" spans="1:5">
      <c r="A126" s="27">
        <v>5210</v>
      </c>
      <c r="B126" s="25" t="s">
        <v>378</v>
      </c>
      <c r="C126" s="28">
        <v>0</v>
      </c>
      <c r="D126" s="32">
        <f t="shared" si="0"/>
        <v>0</v>
      </c>
    </row>
    <row r="127" spans="1:5">
      <c r="A127" s="27">
        <v>5211</v>
      </c>
      <c r="B127" s="25" t="s">
        <v>379</v>
      </c>
      <c r="C127" s="28">
        <v>0</v>
      </c>
      <c r="D127" s="32">
        <f t="shared" si="0"/>
        <v>0</v>
      </c>
    </row>
    <row r="128" spans="1:5">
      <c r="A128" s="27">
        <v>5212</v>
      </c>
      <c r="B128" s="25" t="s">
        <v>380</v>
      </c>
      <c r="C128" s="28">
        <v>0</v>
      </c>
      <c r="D128" s="32">
        <f t="shared" si="0"/>
        <v>0</v>
      </c>
    </row>
    <row r="129" spans="1:4">
      <c r="A129" s="27">
        <v>5220</v>
      </c>
      <c r="B129" s="25" t="s">
        <v>381</v>
      </c>
      <c r="C129" s="28">
        <v>0</v>
      </c>
      <c r="D129" s="32">
        <f t="shared" si="0"/>
        <v>0</v>
      </c>
    </row>
    <row r="130" spans="1:4">
      <c r="A130" s="27">
        <v>5221</v>
      </c>
      <c r="B130" s="25" t="s">
        <v>382</v>
      </c>
      <c r="C130" s="28">
        <v>0</v>
      </c>
      <c r="D130" s="32">
        <f t="shared" si="0"/>
        <v>0</v>
      </c>
    </row>
    <row r="131" spans="1:4">
      <c r="A131" s="27">
        <v>5222</v>
      </c>
      <c r="B131" s="25" t="s">
        <v>383</v>
      </c>
      <c r="C131" s="28">
        <v>0</v>
      </c>
      <c r="D131" s="32">
        <f t="shared" si="0"/>
        <v>0</v>
      </c>
    </row>
    <row r="132" spans="1:4">
      <c r="A132" s="27">
        <v>5230</v>
      </c>
      <c r="B132" s="25" t="s">
        <v>318</v>
      </c>
      <c r="C132" s="28">
        <v>0</v>
      </c>
      <c r="D132" s="32">
        <f t="shared" si="0"/>
        <v>0</v>
      </c>
    </row>
    <row r="133" spans="1:4">
      <c r="A133" s="27">
        <v>5231</v>
      </c>
      <c r="B133" s="25" t="s">
        <v>384</v>
      </c>
      <c r="C133" s="28">
        <v>0</v>
      </c>
      <c r="D133" s="32">
        <f t="shared" si="0"/>
        <v>0</v>
      </c>
    </row>
    <row r="134" spans="1:4">
      <c r="A134" s="27">
        <v>5232</v>
      </c>
      <c r="B134" s="25" t="s">
        <v>385</v>
      </c>
      <c r="C134" s="28">
        <v>0</v>
      </c>
      <c r="D134" s="32">
        <f t="shared" si="0"/>
        <v>0</v>
      </c>
    </row>
    <row r="135" spans="1:4">
      <c r="A135" s="27">
        <v>5240</v>
      </c>
      <c r="B135" s="25" t="s">
        <v>320</v>
      </c>
      <c r="C135" s="28">
        <v>0</v>
      </c>
      <c r="D135" s="32">
        <f t="shared" si="0"/>
        <v>0</v>
      </c>
    </row>
    <row r="136" spans="1:4">
      <c r="A136" s="27">
        <v>5241</v>
      </c>
      <c r="B136" s="25" t="s">
        <v>386</v>
      </c>
      <c r="C136" s="28">
        <v>0</v>
      </c>
      <c r="D136" s="32">
        <f t="shared" si="0"/>
        <v>0</v>
      </c>
    </row>
    <row r="137" spans="1:4">
      <c r="A137" s="27">
        <v>5242</v>
      </c>
      <c r="B137" s="25" t="s">
        <v>387</v>
      </c>
      <c r="C137" s="28">
        <v>0</v>
      </c>
      <c r="D137" s="32">
        <f t="shared" si="0"/>
        <v>0</v>
      </c>
    </row>
    <row r="138" spans="1:4">
      <c r="A138" s="27">
        <v>5243</v>
      </c>
      <c r="B138" s="25" t="s">
        <v>388</v>
      </c>
      <c r="C138" s="28">
        <v>0</v>
      </c>
      <c r="D138" s="32">
        <f t="shared" si="0"/>
        <v>0</v>
      </c>
    </row>
    <row r="139" spans="1:4">
      <c r="A139" s="27">
        <v>5244</v>
      </c>
      <c r="B139" s="25" t="s">
        <v>389</v>
      </c>
      <c r="C139" s="28">
        <v>0</v>
      </c>
      <c r="D139" s="32">
        <f t="shared" si="0"/>
        <v>0</v>
      </c>
    </row>
    <row r="140" spans="1:4">
      <c r="A140" s="27">
        <v>5250</v>
      </c>
      <c r="B140" s="25" t="s">
        <v>321</v>
      </c>
      <c r="C140" s="28">
        <v>0</v>
      </c>
      <c r="D140" s="32">
        <f t="shared" si="0"/>
        <v>0</v>
      </c>
    </row>
    <row r="141" spans="1:4">
      <c r="A141" s="27">
        <v>5251</v>
      </c>
      <c r="B141" s="25" t="s">
        <v>390</v>
      </c>
      <c r="C141" s="28">
        <v>0</v>
      </c>
      <c r="D141" s="32">
        <f t="shared" si="0"/>
        <v>0</v>
      </c>
    </row>
    <row r="142" spans="1:4">
      <c r="A142" s="27">
        <v>5252</v>
      </c>
      <c r="B142" s="25" t="s">
        <v>391</v>
      </c>
      <c r="C142" s="28">
        <v>0</v>
      </c>
      <c r="D142" s="32">
        <f t="shared" si="0"/>
        <v>0</v>
      </c>
    </row>
    <row r="143" spans="1:4">
      <c r="A143" s="27">
        <v>5259</v>
      </c>
      <c r="B143" s="25" t="s">
        <v>392</v>
      </c>
      <c r="C143" s="28">
        <v>0</v>
      </c>
      <c r="D143" s="32">
        <f t="shared" si="0"/>
        <v>0</v>
      </c>
    </row>
    <row r="144" spans="1:4">
      <c r="A144" s="27">
        <v>5260</v>
      </c>
      <c r="B144" s="25" t="s">
        <v>393</v>
      </c>
      <c r="C144" s="28">
        <v>0</v>
      </c>
      <c r="D144" s="32">
        <f t="shared" si="0"/>
        <v>0</v>
      </c>
    </row>
    <row r="145" spans="1:4">
      <c r="A145" s="27">
        <v>5261</v>
      </c>
      <c r="B145" s="25" t="s">
        <v>394</v>
      </c>
      <c r="C145" s="28">
        <v>0</v>
      </c>
      <c r="D145" s="32">
        <f t="shared" si="0"/>
        <v>0</v>
      </c>
    </row>
    <row r="146" spans="1:4">
      <c r="A146" s="27">
        <v>5262</v>
      </c>
      <c r="B146" s="25" t="s">
        <v>395</v>
      </c>
      <c r="C146" s="28">
        <v>0</v>
      </c>
      <c r="D146" s="32">
        <f t="shared" si="0"/>
        <v>0</v>
      </c>
    </row>
    <row r="147" spans="1:4">
      <c r="A147" s="27">
        <v>5270</v>
      </c>
      <c r="B147" s="25" t="s">
        <v>396</v>
      </c>
      <c r="C147" s="28">
        <v>0</v>
      </c>
      <c r="D147" s="32">
        <f t="shared" si="0"/>
        <v>0</v>
      </c>
    </row>
    <row r="148" spans="1:4">
      <c r="A148" s="27">
        <v>5271</v>
      </c>
      <c r="B148" s="25" t="s">
        <v>397</v>
      </c>
      <c r="C148" s="28">
        <v>0</v>
      </c>
      <c r="D148" s="32">
        <f t="shared" si="0"/>
        <v>0</v>
      </c>
    </row>
    <row r="149" spans="1:4">
      <c r="A149" s="27">
        <v>5280</v>
      </c>
      <c r="B149" s="25" t="s">
        <v>398</v>
      </c>
      <c r="C149" s="28">
        <v>0</v>
      </c>
      <c r="D149" s="32">
        <f t="shared" si="0"/>
        <v>0</v>
      </c>
    </row>
    <row r="150" spans="1:4">
      <c r="A150" s="27">
        <v>5281</v>
      </c>
      <c r="B150" s="25" t="s">
        <v>399</v>
      </c>
      <c r="C150" s="28">
        <v>0</v>
      </c>
      <c r="D150" s="32">
        <f t="shared" si="0"/>
        <v>0</v>
      </c>
    </row>
    <row r="151" spans="1:4">
      <c r="A151" s="27">
        <v>5282</v>
      </c>
      <c r="B151" s="25" t="s">
        <v>400</v>
      </c>
      <c r="C151" s="28">
        <v>0</v>
      </c>
      <c r="D151" s="32">
        <f t="shared" si="0"/>
        <v>0</v>
      </c>
    </row>
    <row r="152" spans="1:4">
      <c r="A152" s="27">
        <v>5283</v>
      </c>
      <c r="B152" s="25" t="s">
        <v>401</v>
      </c>
      <c r="C152" s="28">
        <v>0</v>
      </c>
      <c r="D152" s="32">
        <f t="shared" si="0"/>
        <v>0</v>
      </c>
    </row>
    <row r="153" spans="1:4">
      <c r="A153" s="27">
        <v>5284</v>
      </c>
      <c r="B153" s="25" t="s">
        <v>402</v>
      </c>
      <c r="C153" s="28">
        <v>0</v>
      </c>
      <c r="D153" s="32">
        <f t="shared" si="0"/>
        <v>0</v>
      </c>
    </row>
    <row r="154" spans="1:4">
      <c r="A154" s="27">
        <v>5285</v>
      </c>
      <c r="B154" s="25" t="s">
        <v>403</v>
      </c>
      <c r="C154" s="28">
        <v>0</v>
      </c>
      <c r="D154" s="32">
        <f t="shared" si="0"/>
        <v>0</v>
      </c>
    </row>
    <row r="155" spans="1:4">
      <c r="A155" s="27">
        <v>5290</v>
      </c>
      <c r="B155" s="25" t="s">
        <v>404</v>
      </c>
      <c r="C155" s="28">
        <v>0</v>
      </c>
      <c r="D155" s="32">
        <f t="shared" si="0"/>
        <v>0</v>
      </c>
    </row>
    <row r="156" spans="1:4">
      <c r="A156" s="27">
        <v>5291</v>
      </c>
      <c r="B156" s="25" t="s">
        <v>405</v>
      </c>
      <c r="C156" s="28">
        <v>0</v>
      </c>
      <c r="D156" s="32">
        <f t="shared" si="0"/>
        <v>0</v>
      </c>
    </row>
    <row r="157" spans="1:4">
      <c r="A157" s="27">
        <v>5292</v>
      </c>
      <c r="B157" s="25" t="s">
        <v>406</v>
      </c>
      <c r="C157" s="28">
        <v>0</v>
      </c>
      <c r="D157" s="32">
        <f t="shared" si="0"/>
        <v>0</v>
      </c>
    </row>
    <row r="158" spans="1:4">
      <c r="A158" s="27">
        <v>5300</v>
      </c>
      <c r="B158" s="25" t="s">
        <v>407</v>
      </c>
      <c r="C158" s="28">
        <v>0</v>
      </c>
      <c r="D158" s="32">
        <f t="shared" si="0"/>
        <v>0</v>
      </c>
    </row>
    <row r="159" spans="1:4">
      <c r="A159" s="27">
        <v>5310</v>
      </c>
      <c r="B159" s="25" t="s">
        <v>311</v>
      </c>
      <c r="C159" s="28">
        <v>0</v>
      </c>
      <c r="D159" s="32">
        <f t="shared" si="0"/>
        <v>0</v>
      </c>
    </row>
    <row r="160" spans="1:4">
      <c r="A160" s="27">
        <v>5311</v>
      </c>
      <c r="B160" s="25" t="s">
        <v>408</v>
      </c>
      <c r="C160" s="28">
        <v>0</v>
      </c>
      <c r="D160" s="32">
        <f t="shared" si="0"/>
        <v>0</v>
      </c>
    </row>
    <row r="161" spans="1:4">
      <c r="A161" s="27">
        <v>5312</v>
      </c>
      <c r="B161" s="25" t="s">
        <v>409</v>
      </c>
      <c r="C161" s="28">
        <v>0</v>
      </c>
      <c r="D161" s="32">
        <f t="shared" si="0"/>
        <v>0</v>
      </c>
    </row>
    <row r="162" spans="1:4">
      <c r="A162" s="27">
        <v>5320</v>
      </c>
      <c r="B162" s="25" t="s">
        <v>312</v>
      </c>
      <c r="C162" s="28">
        <v>0</v>
      </c>
      <c r="D162" s="32">
        <f t="shared" si="0"/>
        <v>0</v>
      </c>
    </row>
    <row r="163" spans="1:4">
      <c r="A163" s="27">
        <v>5321</v>
      </c>
      <c r="B163" s="25" t="s">
        <v>410</v>
      </c>
      <c r="C163" s="28">
        <v>0</v>
      </c>
      <c r="D163" s="32">
        <f t="shared" ref="D163:D217" si="1">C163/$C$96</f>
        <v>0</v>
      </c>
    </row>
    <row r="164" spans="1:4">
      <c r="A164" s="27">
        <v>5322</v>
      </c>
      <c r="B164" s="25" t="s">
        <v>411</v>
      </c>
      <c r="C164" s="28">
        <v>0</v>
      </c>
      <c r="D164" s="32">
        <f t="shared" si="1"/>
        <v>0</v>
      </c>
    </row>
    <row r="165" spans="1:4">
      <c r="A165" s="27">
        <v>5330</v>
      </c>
      <c r="B165" s="25" t="s">
        <v>313</v>
      </c>
      <c r="C165" s="28">
        <v>0</v>
      </c>
      <c r="D165" s="32">
        <f t="shared" si="1"/>
        <v>0</v>
      </c>
    </row>
    <row r="166" spans="1:4">
      <c r="A166" s="27">
        <v>5331</v>
      </c>
      <c r="B166" s="25" t="s">
        <v>412</v>
      </c>
      <c r="C166" s="28">
        <v>0</v>
      </c>
      <c r="D166" s="32">
        <f t="shared" si="1"/>
        <v>0</v>
      </c>
    </row>
    <row r="167" spans="1:4">
      <c r="A167" s="27">
        <v>5332</v>
      </c>
      <c r="B167" s="25" t="s">
        <v>413</v>
      </c>
      <c r="C167" s="28">
        <v>0</v>
      </c>
      <c r="D167" s="32">
        <f t="shared" si="1"/>
        <v>0</v>
      </c>
    </row>
    <row r="168" spans="1:4">
      <c r="A168" s="27">
        <v>5400</v>
      </c>
      <c r="B168" s="25" t="s">
        <v>414</v>
      </c>
      <c r="C168" s="28">
        <v>0</v>
      </c>
      <c r="D168" s="32">
        <f t="shared" si="1"/>
        <v>0</v>
      </c>
    </row>
    <row r="169" spans="1:4">
      <c r="A169" s="27">
        <v>5410</v>
      </c>
      <c r="B169" s="25" t="s">
        <v>415</v>
      </c>
      <c r="C169" s="28">
        <v>0</v>
      </c>
      <c r="D169" s="32">
        <f t="shared" si="1"/>
        <v>0</v>
      </c>
    </row>
    <row r="170" spans="1:4">
      <c r="A170" s="27">
        <v>5411</v>
      </c>
      <c r="B170" s="25" t="s">
        <v>416</v>
      </c>
      <c r="C170" s="28">
        <v>0</v>
      </c>
      <c r="D170" s="32">
        <f t="shared" si="1"/>
        <v>0</v>
      </c>
    </row>
    <row r="171" spans="1:4">
      <c r="A171" s="27">
        <v>5412</v>
      </c>
      <c r="B171" s="25" t="s">
        <v>417</v>
      </c>
      <c r="C171" s="28">
        <v>0</v>
      </c>
      <c r="D171" s="32">
        <f t="shared" si="1"/>
        <v>0</v>
      </c>
    </row>
    <row r="172" spans="1:4">
      <c r="A172" s="27">
        <v>5420</v>
      </c>
      <c r="B172" s="25" t="s">
        <v>418</v>
      </c>
      <c r="C172" s="28">
        <v>0</v>
      </c>
      <c r="D172" s="32">
        <f t="shared" si="1"/>
        <v>0</v>
      </c>
    </row>
    <row r="173" spans="1:4">
      <c r="A173" s="27">
        <v>5421</v>
      </c>
      <c r="B173" s="25" t="s">
        <v>419</v>
      </c>
      <c r="C173" s="28">
        <v>0</v>
      </c>
      <c r="D173" s="32">
        <f t="shared" si="1"/>
        <v>0</v>
      </c>
    </row>
    <row r="174" spans="1:4">
      <c r="A174" s="27">
        <v>5422</v>
      </c>
      <c r="B174" s="25" t="s">
        <v>420</v>
      </c>
      <c r="C174" s="28">
        <v>0</v>
      </c>
      <c r="D174" s="32">
        <f t="shared" si="1"/>
        <v>0</v>
      </c>
    </row>
    <row r="175" spans="1:4">
      <c r="A175" s="27">
        <v>5430</v>
      </c>
      <c r="B175" s="25" t="s">
        <v>421</v>
      </c>
      <c r="C175" s="28">
        <v>0</v>
      </c>
      <c r="D175" s="32">
        <f t="shared" si="1"/>
        <v>0</v>
      </c>
    </row>
    <row r="176" spans="1:4">
      <c r="A176" s="27">
        <v>5431</v>
      </c>
      <c r="B176" s="25" t="s">
        <v>422</v>
      </c>
      <c r="C176" s="28">
        <v>0</v>
      </c>
      <c r="D176" s="32">
        <f t="shared" si="1"/>
        <v>0</v>
      </c>
    </row>
    <row r="177" spans="1:5">
      <c r="A177" s="27">
        <v>5432</v>
      </c>
      <c r="B177" s="25" t="s">
        <v>423</v>
      </c>
      <c r="C177" s="28">
        <v>0</v>
      </c>
      <c r="D177" s="32">
        <f t="shared" si="1"/>
        <v>0</v>
      </c>
    </row>
    <row r="178" spans="1:5">
      <c r="A178" s="27">
        <v>5440</v>
      </c>
      <c r="B178" s="25" t="s">
        <v>424</v>
      </c>
      <c r="C178" s="28">
        <v>0</v>
      </c>
      <c r="D178" s="32">
        <f t="shared" si="1"/>
        <v>0</v>
      </c>
    </row>
    <row r="179" spans="1:5">
      <c r="A179" s="27">
        <v>5441</v>
      </c>
      <c r="B179" s="25" t="s">
        <v>424</v>
      </c>
      <c r="C179" s="28">
        <v>0</v>
      </c>
      <c r="D179" s="32">
        <f t="shared" si="1"/>
        <v>0</v>
      </c>
    </row>
    <row r="180" spans="1:5">
      <c r="A180" s="27">
        <v>5450</v>
      </c>
      <c r="B180" s="25" t="s">
        <v>425</v>
      </c>
      <c r="C180" s="28">
        <v>0</v>
      </c>
      <c r="D180" s="32">
        <f t="shared" si="1"/>
        <v>0</v>
      </c>
    </row>
    <row r="181" spans="1:5">
      <c r="A181" s="27">
        <v>5451</v>
      </c>
      <c r="B181" s="25" t="s">
        <v>426</v>
      </c>
      <c r="C181" s="28">
        <v>0</v>
      </c>
      <c r="D181" s="32">
        <f t="shared" si="1"/>
        <v>0</v>
      </c>
    </row>
    <row r="182" spans="1:5">
      <c r="A182" s="27">
        <v>5452</v>
      </c>
      <c r="B182" s="25" t="s">
        <v>427</v>
      </c>
      <c r="C182" s="28">
        <v>0</v>
      </c>
      <c r="D182" s="32">
        <f t="shared" si="1"/>
        <v>0</v>
      </c>
    </row>
    <row r="183" spans="1:5">
      <c r="A183" s="27">
        <v>5500</v>
      </c>
      <c r="B183" s="25" t="s">
        <v>428</v>
      </c>
      <c r="C183" s="28">
        <v>3689248.45</v>
      </c>
      <c r="D183" s="32">
        <f t="shared" si="1"/>
        <v>0.16691929906218581</v>
      </c>
    </row>
    <row r="184" spans="1:5">
      <c r="A184" s="27">
        <v>5510</v>
      </c>
      <c r="B184" s="25" t="s">
        <v>429</v>
      </c>
      <c r="C184" s="28">
        <v>3689248.45</v>
      </c>
      <c r="D184" s="32">
        <f t="shared" si="1"/>
        <v>0.16691929906218581</v>
      </c>
      <c r="E184" s="25" t="s">
        <v>2304</v>
      </c>
    </row>
    <row r="185" spans="1:5">
      <c r="A185" s="27">
        <v>5511</v>
      </c>
      <c r="B185" s="25" t="s">
        <v>430</v>
      </c>
      <c r="C185" s="28">
        <v>2296990.9300000002</v>
      </c>
      <c r="D185" s="32">
        <f t="shared" si="1"/>
        <v>0.10392688949636837</v>
      </c>
    </row>
    <row r="186" spans="1:5">
      <c r="A186" s="27">
        <v>5512</v>
      </c>
      <c r="B186" s="25" t="s">
        <v>431</v>
      </c>
      <c r="C186" s="28">
        <v>0</v>
      </c>
      <c r="D186" s="32">
        <f t="shared" si="1"/>
        <v>0</v>
      </c>
    </row>
    <row r="187" spans="1:5">
      <c r="A187" s="27">
        <v>5513</v>
      </c>
      <c r="B187" s="25" t="s">
        <v>432</v>
      </c>
      <c r="C187" s="28">
        <v>0</v>
      </c>
      <c r="D187" s="32">
        <f t="shared" si="1"/>
        <v>0</v>
      </c>
    </row>
    <row r="188" spans="1:5">
      <c r="A188" s="27">
        <v>5514</v>
      </c>
      <c r="B188" s="25" t="s">
        <v>433</v>
      </c>
      <c r="C188" s="28">
        <v>1392257.52</v>
      </c>
      <c r="D188" s="32">
        <f t="shared" si="1"/>
        <v>6.2992409565817434E-2</v>
      </c>
      <c r="E188" s="25" t="s">
        <v>2305</v>
      </c>
    </row>
    <row r="189" spans="1:5">
      <c r="A189" s="27">
        <v>5515</v>
      </c>
      <c r="B189" s="25" t="s">
        <v>434</v>
      </c>
      <c r="C189" s="28">
        <v>0</v>
      </c>
      <c r="D189" s="32">
        <f t="shared" si="1"/>
        <v>0</v>
      </c>
    </row>
    <row r="190" spans="1:5">
      <c r="A190" s="27">
        <v>5516</v>
      </c>
      <c r="B190" s="25" t="s">
        <v>435</v>
      </c>
      <c r="C190" s="28">
        <v>0</v>
      </c>
      <c r="D190" s="32">
        <f t="shared" si="1"/>
        <v>0</v>
      </c>
    </row>
    <row r="191" spans="1:5">
      <c r="A191" s="27">
        <v>5517</v>
      </c>
      <c r="B191" s="25" t="s">
        <v>436</v>
      </c>
      <c r="C191" s="28">
        <v>0</v>
      </c>
      <c r="D191" s="32">
        <f t="shared" si="1"/>
        <v>0</v>
      </c>
    </row>
    <row r="192" spans="1:5">
      <c r="A192" s="27">
        <v>5518</v>
      </c>
      <c r="B192" s="25" t="s">
        <v>437</v>
      </c>
      <c r="C192" s="28">
        <v>0</v>
      </c>
      <c r="D192" s="32">
        <f t="shared" si="1"/>
        <v>0</v>
      </c>
    </row>
    <row r="193" spans="1:4">
      <c r="A193" s="27">
        <v>5520</v>
      </c>
      <c r="B193" s="25" t="s">
        <v>438</v>
      </c>
      <c r="C193" s="28">
        <v>0</v>
      </c>
      <c r="D193" s="32">
        <f t="shared" si="1"/>
        <v>0</v>
      </c>
    </row>
    <row r="194" spans="1:4">
      <c r="A194" s="27">
        <v>5521</v>
      </c>
      <c r="B194" s="25" t="s">
        <v>439</v>
      </c>
      <c r="C194" s="28">
        <v>0</v>
      </c>
      <c r="D194" s="32">
        <f t="shared" si="1"/>
        <v>0</v>
      </c>
    </row>
    <row r="195" spans="1:4">
      <c r="A195" s="27">
        <v>5522</v>
      </c>
      <c r="B195" s="25" t="s">
        <v>440</v>
      </c>
      <c r="C195" s="28">
        <v>0</v>
      </c>
      <c r="D195" s="32">
        <f t="shared" si="1"/>
        <v>0</v>
      </c>
    </row>
    <row r="196" spans="1:4">
      <c r="A196" s="27">
        <v>5530</v>
      </c>
      <c r="B196" s="25" t="s">
        <v>441</v>
      </c>
      <c r="C196" s="28">
        <v>0</v>
      </c>
      <c r="D196" s="32">
        <f t="shared" si="1"/>
        <v>0</v>
      </c>
    </row>
    <row r="197" spans="1:4">
      <c r="A197" s="27">
        <v>5531</v>
      </c>
      <c r="B197" s="25" t="s">
        <v>442</v>
      </c>
      <c r="C197" s="28">
        <v>0</v>
      </c>
      <c r="D197" s="32">
        <f t="shared" si="1"/>
        <v>0</v>
      </c>
    </row>
    <row r="198" spans="1:4">
      <c r="A198" s="27">
        <v>5532</v>
      </c>
      <c r="B198" s="25" t="s">
        <v>443</v>
      </c>
      <c r="C198" s="28">
        <v>0</v>
      </c>
      <c r="D198" s="32">
        <f t="shared" si="1"/>
        <v>0</v>
      </c>
    </row>
    <row r="199" spans="1:4">
      <c r="A199" s="27">
        <v>5533</v>
      </c>
      <c r="B199" s="25" t="s">
        <v>444</v>
      </c>
      <c r="C199" s="28">
        <v>0</v>
      </c>
      <c r="D199" s="32">
        <f t="shared" si="1"/>
        <v>0</v>
      </c>
    </row>
    <row r="200" spans="1:4">
      <c r="A200" s="27">
        <v>5534</v>
      </c>
      <c r="B200" s="25" t="s">
        <v>445</v>
      </c>
      <c r="C200" s="28">
        <v>0</v>
      </c>
      <c r="D200" s="32">
        <f t="shared" si="1"/>
        <v>0</v>
      </c>
    </row>
    <row r="201" spans="1:4">
      <c r="A201" s="27">
        <v>5535</v>
      </c>
      <c r="B201" s="25" t="s">
        <v>446</v>
      </c>
      <c r="C201" s="28">
        <v>0</v>
      </c>
      <c r="D201" s="32">
        <f t="shared" si="1"/>
        <v>0</v>
      </c>
    </row>
    <row r="202" spans="1:4">
      <c r="A202" s="27">
        <v>5540</v>
      </c>
      <c r="B202" s="25" t="s">
        <v>447</v>
      </c>
      <c r="C202" s="28">
        <v>0</v>
      </c>
      <c r="D202" s="32">
        <f t="shared" si="1"/>
        <v>0</v>
      </c>
    </row>
    <row r="203" spans="1:4">
      <c r="A203" s="27">
        <v>5541</v>
      </c>
      <c r="B203" s="25" t="s">
        <v>447</v>
      </c>
      <c r="C203" s="28">
        <v>0</v>
      </c>
      <c r="D203" s="32">
        <f t="shared" si="1"/>
        <v>0</v>
      </c>
    </row>
    <row r="204" spans="1:4">
      <c r="A204" s="27">
        <v>5550</v>
      </c>
      <c r="B204" s="25" t="s">
        <v>448</v>
      </c>
      <c r="C204" s="28">
        <v>0</v>
      </c>
      <c r="D204" s="32">
        <f t="shared" si="1"/>
        <v>0</v>
      </c>
    </row>
    <row r="205" spans="1:4">
      <c r="A205" s="27">
        <v>5551</v>
      </c>
      <c r="B205" s="25" t="s">
        <v>448</v>
      </c>
      <c r="C205" s="28">
        <v>0</v>
      </c>
      <c r="D205" s="32">
        <f t="shared" si="1"/>
        <v>0</v>
      </c>
    </row>
    <row r="206" spans="1:4">
      <c r="A206" s="27">
        <v>5590</v>
      </c>
      <c r="B206" s="25" t="s">
        <v>449</v>
      </c>
      <c r="C206" s="28">
        <v>0</v>
      </c>
      <c r="D206" s="32">
        <f t="shared" si="1"/>
        <v>0</v>
      </c>
    </row>
    <row r="207" spans="1:4">
      <c r="A207" s="27">
        <v>5591</v>
      </c>
      <c r="B207" s="25" t="s">
        <v>450</v>
      </c>
      <c r="C207" s="28">
        <v>0</v>
      </c>
      <c r="D207" s="32">
        <f t="shared" si="1"/>
        <v>0</v>
      </c>
    </row>
    <row r="208" spans="1:4">
      <c r="A208" s="27">
        <v>5592</v>
      </c>
      <c r="B208" s="25" t="s">
        <v>451</v>
      </c>
      <c r="C208" s="28">
        <v>0</v>
      </c>
      <c r="D208" s="32">
        <f t="shared" si="1"/>
        <v>0</v>
      </c>
    </row>
    <row r="209" spans="1:4">
      <c r="A209" s="27">
        <v>5593</v>
      </c>
      <c r="B209" s="25" t="s">
        <v>452</v>
      </c>
      <c r="C209" s="28">
        <v>0</v>
      </c>
      <c r="D209" s="32">
        <f t="shared" si="1"/>
        <v>0</v>
      </c>
    </row>
    <row r="210" spans="1:4">
      <c r="A210" s="27">
        <v>5594</v>
      </c>
      <c r="B210" s="25" t="s">
        <v>453</v>
      </c>
      <c r="C210" s="28">
        <v>0</v>
      </c>
      <c r="D210" s="32">
        <f t="shared" si="1"/>
        <v>0</v>
      </c>
    </row>
    <row r="211" spans="1:4">
      <c r="A211" s="27">
        <v>5595</v>
      </c>
      <c r="B211" s="25" t="s">
        <v>454</v>
      </c>
      <c r="C211" s="28">
        <v>0</v>
      </c>
      <c r="D211" s="32">
        <f t="shared" si="1"/>
        <v>0</v>
      </c>
    </row>
    <row r="212" spans="1:4">
      <c r="A212" s="27">
        <v>5596</v>
      </c>
      <c r="B212" s="25" t="s">
        <v>344</v>
      </c>
      <c r="C212" s="28">
        <v>0</v>
      </c>
      <c r="D212" s="32">
        <f t="shared" si="1"/>
        <v>0</v>
      </c>
    </row>
    <row r="213" spans="1:4">
      <c r="A213" s="27">
        <v>5597</v>
      </c>
      <c r="B213" s="25" t="s">
        <v>455</v>
      </c>
      <c r="C213" s="28">
        <v>0</v>
      </c>
      <c r="D213" s="32">
        <f t="shared" si="1"/>
        <v>0</v>
      </c>
    </row>
    <row r="214" spans="1:4">
      <c r="A214" s="27">
        <v>5599</v>
      </c>
      <c r="B214" s="25" t="s">
        <v>456</v>
      </c>
      <c r="C214" s="28">
        <v>0</v>
      </c>
      <c r="D214" s="32">
        <f t="shared" si="1"/>
        <v>0</v>
      </c>
    </row>
    <row r="215" spans="1:4">
      <c r="A215" s="27">
        <v>5600</v>
      </c>
      <c r="B215" s="25" t="s">
        <v>457</v>
      </c>
      <c r="C215" s="28">
        <v>0</v>
      </c>
      <c r="D215" s="32">
        <f t="shared" si="1"/>
        <v>0</v>
      </c>
    </row>
    <row r="216" spans="1:4">
      <c r="A216" s="27">
        <v>5610</v>
      </c>
      <c r="B216" s="25" t="s">
        <v>458</v>
      </c>
      <c r="C216" s="28">
        <v>0</v>
      </c>
      <c r="D216" s="32">
        <f t="shared" si="1"/>
        <v>0</v>
      </c>
    </row>
    <row r="217" spans="1:4">
      <c r="A217" s="27">
        <v>5611</v>
      </c>
      <c r="B217" s="25" t="s">
        <v>459</v>
      </c>
      <c r="C217" s="28">
        <v>0</v>
      </c>
      <c r="D217" s="32">
        <f t="shared" si="1"/>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31496062992125984" right="0.31496062992125984" top="0.35433070866141736" bottom="0.35433070866141736" header="0.31496062992125984" footer="0.31496062992125984"/>
  <pageSetup scale="75" orientation="landscape"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C144" sqref="C144"/>
    </sheetView>
  </sheetViews>
  <sheetFormatPr baseColWidth="10" defaultColWidth="9.140625" defaultRowHeight="11.25"/>
  <cols>
    <col min="1" max="1" width="10" style="35" customWidth="1"/>
    <col min="2" max="2" width="39.42578125" style="35" customWidth="1"/>
    <col min="3" max="3" width="16.5703125" style="35" customWidth="1"/>
    <col min="4" max="4" width="39.5703125" style="35" bestFit="1" customWidth="1"/>
    <col min="5" max="5" width="16.7109375" style="35" customWidth="1"/>
    <col min="6" max="16384" width="9.140625" style="35"/>
  </cols>
  <sheetData>
    <row r="1" spans="1:5" ht="18.95" customHeight="1">
      <c r="A1" s="757" t="str">
        <f>'ESF-SAPAL-RURAL'!A1</f>
        <v>Sistema de Agua Potable y Alcantarillado en la Zona Rural del Municipio de León, Guanajuato</v>
      </c>
      <c r="B1" s="757"/>
      <c r="C1" s="757"/>
      <c r="D1" s="33" t="s">
        <v>42</v>
      </c>
      <c r="E1" s="34">
        <f>'ESF-SAPAL-RURAL'!H1</f>
        <v>2018</v>
      </c>
    </row>
    <row r="2" spans="1:5" ht="18.95" customHeight="1">
      <c r="A2" s="757" t="s">
        <v>460</v>
      </c>
      <c r="B2" s="757"/>
      <c r="C2" s="757"/>
      <c r="D2" s="33" t="s">
        <v>44</v>
      </c>
      <c r="E2" s="34" t="str">
        <f>'ESF-SAPAL-RURAL'!H2</f>
        <v>Trimestral</v>
      </c>
    </row>
    <row r="3" spans="1:5" ht="18.95" customHeight="1">
      <c r="A3" s="757" t="str">
        <f>'ESF-SAPAL-RURAL'!A3</f>
        <v>Correspondiente del 1 Enero al 31 Diciembre 2018</v>
      </c>
      <c r="B3" s="757"/>
      <c r="C3" s="757"/>
      <c r="D3" s="33" t="s">
        <v>47</v>
      </c>
      <c r="E3" s="34">
        <f>'ESF-SAPAL-RURAL'!H3</f>
        <v>4</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v>44006107.259999998</v>
      </c>
      <c r="D8" s="35" t="s">
        <v>2306</v>
      </c>
      <c r="E8" s="35" t="s">
        <v>2307</v>
      </c>
    </row>
    <row r="9" spans="1:5">
      <c r="A9" s="39">
        <v>3120</v>
      </c>
      <c r="B9" s="35" t="s">
        <v>463</v>
      </c>
      <c r="C9" s="40">
        <v>0</v>
      </c>
    </row>
    <row r="10" spans="1:5">
      <c r="A10" s="39">
        <v>3130</v>
      </c>
      <c r="B10" s="35" t="s">
        <v>464</v>
      </c>
      <c r="C10" s="40">
        <v>0</v>
      </c>
    </row>
    <row r="12" spans="1:5">
      <c r="A12" s="37" t="s">
        <v>465</v>
      </c>
      <c r="B12" s="37"/>
      <c r="C12" s="37"/>
      <c r="D12" s="37"/>
      <c r="E12" s="37"/>
    </row>
    <row r="13" spans="1:5">
      <c r="A13" s="38" t="s">
        <v>110</v>
      </c>
      <c r="B13" s="38" t="s">
        <v>111</v>
      </c>
      <c r="C13" s="38" t="s">
        <v>112</v>
      </c>
      <c r="D13" s="38" t="s">
        <v>466</v>
      </c>
      <c r="E13" s="38"/>
    </row>
    <row r="14" spans="1:5">
      <c r="A14" s="39">
        <v>3210</v>
      </c>
      <c r="B14" s="35" t="s">
        <v>467</v>
      </c>
      <c r="C14" s="40">
        <v>74659487.140000001</v>
      </c>
      <c r="D14" s="35" t="s">
        <v>2308</v>
      </c>
    </row>
    <row r="15" spans="1:5">
      <c r="A15" s="39">
        <v>3220</v>
      </c>
      <c r="B15" s="35" t="s">
        <v>468</v>
      </c>
      <c r="C15" s="40">
        <v>153329292.41</v>
      </c>
      <c r="D15" s="35" t="s">
        <v>2308</v>
      </c>
    </row>
    <row r="16" spans="1:5">
      <c r="A16" s="39">
        <v>3230</v>
      </c>
      <c r="B16" s="35" t="s">
        <v>469</v>
      </c>
      <c r="C16" s="40">
        <v>0</v>
      </c>
    </row>
    <row r="17" spans="1:3">
      <c r="A17" s="39">
        <v>3231</v>
      </c>
      <c r="B17" s="35" t="s">
        <v>470</v>
      </c>
      <c r="C17" s="40">
        <v>0</v>
      </c>
    </row>
    <row r="18" spans="1:3">
      <c r="A18" s="39">
        <v>3232</v>
      </c>
      <c r="B18" s="35" t="s">
        <v>471</v>
      </c>
      <c r="C18" s="40">
        <v>0</v>
      </c>
    </row>
    <row r="19" spans="1:3">
      <c r="A19" s="39">
        <v>3233</v>
      </c>
      <c r="B19" s="35" t="s">
        <v>472</v>
      </c>
      <c r="C19" s="40">
        <v>0</v>
      </c>
    </row>
    <row r="20" spans="1:3">
      <c r="A20" s="39">
        <v>3239</v>
      </c>
      <c r="B20" s="35" t="s">
        <v>473</v>
      </c>
      <c r="C20" s="40">
        <v>0</v>
      </c>
    </row>
    <row r="21" spans="1:3">
      <c r="A21" s="39">
        <v>3240</v>
      </c>
      <c r="B21" s="35" t="s">
        <v>474</v>
      </c>
      <c r="C21" s="40">
        <v>0</v>
      </c>
    </row>
    <row r="22" spans="1:3">
      <c r="A22" s="39">
        <v>3241</v>
      </c>
      <c r="B22" s="35" t="s">
        <v>475</v>
      </c>
      <c r="C22" s="40">
        <v>0</v>
      </c>
    </row>
    <row r="23" spans="1:3">
      <c r="A23" s="39">
        <v>3242</v>
      </c>
      <c r="B23" s="35" t="s">
        <v>476</v>
      </c>
      <c r="C23" s="40">
        <v>0</v>
      </c>
    </row>
    <row r="24" spans="1:3">
      <c r="A24" s="39">
        <v>3243</v>
      </c>
      <c r="B24" s="35" t="s">
        <v>477</v>
      </c>
      <c r="C24" s="40">
        <v>0</v>
      </c>
    </row>
    <row r="25" spans="1:3">
      <c r="A25" s="39">
        <v>3250</v>
      </c>
      <c r="B25" s="35" t="s">
        <v>478</v>
      </c>
      <c r="C25" s="40">
        <v>0</v>
      </c>
    </row>
    <row r="26" spans="1:3">
      <c r="A26" s="39">
        <v>3251</v>
      </c>
      <c r="B26" s="35" t="s">
        <v>479</v>
      </c>
      <c r="C26" s="40">
        <v>0</v>
      </c>
    </row>
    <row r="27" spans="1:3">
      <c r="A27" s="39">
        <v>3252</v>
      </c>
      <c r="B27" s="35" t="s">
        <v>480</v>
      </c>
      <c r="C27" s="40">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orientation="landscape"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30" workbookViewId="0">
      <selection activeCell="C144" sqref="C144"/>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42578125" style="35" bestFit="1" customWidth="1"/>
    <col min="5" max="5" width="19.140625" style="35" customWidth="1"/>
    <col min="6" max="16384" width="9.140625" style="35"/>
  </cols>
  <sheetData>
    <row r="1" spans="1:5" ht="15">
      <c r="A1" s="820" t="s">
        <v>2309</v>
      </c>
      <c r="B1" s="820"/>
      <c r="C1" s="820"/>
      <c r="D1" s="820"/>
      <c r="E1" s="820"/>
    </row>
    <row r="2" spans="1:5" s="41" customFormat="1" ht="18.95" customHeight="1">
      <c r="A2" s="751" t="str">
        <f>'ESF-SAPAL-RURAL'!A1</f>
        <v>Sistema de Agua Potable y Alcantarillado en la Zona Rural del Municipio de León, Guanajuato</v>
      </c>
      <c r="B2" s="751"/>
      <c r="C2" s="751"/>
      <c r="D2" s="33" t="s">
        <v>42</v>
      </c>
      <c r="E2" s="34">
        <f>'ESF-SAPAL-RURAL'!H1</f>
        <v>2018</v>
      </c>
    </row>
    <row r="3" spans="1:5" s="41" customFormat="1" ht="18.95" customHeight="1">
      <c r="A3" s="751" t="s">
        <v>481</v>
      </c>
      <c r="B3" s="751"/>
      <c r="C3" s="751"/>
      <c r="D3" s="33" t="s">
        <v>44</v>
      </c>
      <c r="E3" s="34" t="str">
        <f>'ESF-SAPAL-RURAL'!H2</f>
        <v>Trimestral</v>
      </c>
    </row>
    <row r="4" spans="1:5" s="41" customFormat="1" ht="18.95" customHeight="1">
      <c r="A4" s="751" t="str">
        <f>'ESF-SAPAL-RURAL'!A3</f>
        <v>Correspondiente del 1 Enero al 31 Diciembre 2018</v>
      </c>
      <c r="B4" s="751"/>
      <c r="C4" s="751"/>
      <c r="D4" s="33" t="s">
        <v>47</v>
      </c>
      <c r="E4" s="34">
        <f>'ESF-SAPAL-RURAL'!H3</f>
        <v>4</v>
      </c>
    </row>
    <row r="5" spans="1:5">
      <c r="A5" s="36" t="s">
        <v>108</v>
      </c>
      <c r="B5" s="37"/>
      <c r="C5" s="37"/>
      <c r="D5" s="37"/>
      <c r="E5" s="37"/>
    </row>
    <row r="7" spans="1:5">
      <c r="A7" s="37" t="s">
        <v>482</v>
      </c>
      <c r="B7" s="37"/>
      <c r="C7" s="37"/>
      <c r="D7" s="37"/>
      <c r="E7" s="37"/>
    </row>
    <row r="8" spans="1:5">
      <c r="A8" s="38" t="s">
        <v>110</v>
      </c>
      <c r="B8" s="38" t="s">
        <v>111</v>
      </c>
      <c r="C8" s="38" t="s">
        <v>483</v>
      </c>
      <c r="D8" s="38" t="s">
        <v>484</v>
      </c>
      <c r="E8" s="38"/>
    </row>
    <row r="9" spans="1:5">
      <c r="A9" s="39">
        <v>1111</v>
      </c>
      <c r="B9" s="35" t="s">
        <v>485</v>
      </c>
      <c r="C9" s="40">
        <v>0</v>
      </c>
      <c r="D9" s="40">
        <v>0</v>
      </c>
    </row>
    <row r="10" spans="1:5">
      <c r="A10" s="39">
        <v>1112</v>
      </c>
      <c r="B10" s="35" t="s">
        <v>486</v>
      </c>
      <c r="C10" s="40">
        <v>58508282.829999998</v>
      </c>
      <c r="D10" s="40">
        <v>6023583.21</v>
      </c>
    </row>
    <row r="11" spans="1:5">
      <c r="A11" s="39">
        <v>1113</v>
      </c>
      <c r="B11" s="35" t="s">
        <v>487</v>
      </c>
      <c r="C11" s="40">
        <v>0</v>
      </c>
      <c r="D11" s="40">
        <v>0</v>
      </c>
    </row>
    <row r="12" spans="1:5">
      <c r="A12" s="39">
        <v>1114</v>
      </c>
      <c r="B12" s="35" t="s">
        <v>114</v>
      </c>
      <c r="C12" s="40">
        <v>0</v>
      </c>
      <c r="D12" s="40">
        <v>0</v>
      </c>
    </row>
    <row r="13" spans="1:5">
      <c r="A13" s="39">
        <v>1115</v>
      </c>
      <c r="B13" s="35" t="s">
        <v>116</v>
      </c>
      <c r="C13" s="40">
        <v>31106718.48</v>
      </c>
      <c r="D13" s="40">
        <v>11967907.220000001</v>
      </c>
    </row>
    <row r="14" spans="1:5">
      <c r="A14" s="39">
        <v>1116</v>
      </c>
      <c r="B14" s="35" t="s">
        <v>488</v>
      </c>
      <c r="C14" s="40">
        <v>0</v>
      </c>
      <c r="D14" s="40">
        <v>0</v>
      </c>
    </row>
    <row r="15" spans="1:5">
      <c r="A15" s="39">
        <v>1119</v>
      </c>
      <c r="B15" s="35" t="s">
        <v>489</v>
      </c>
      <c r="C15" s="40">
        <v>0</v>
      </c>
      <c r="D15" s="40">
        <v>0</v>
      </c>
    </row>
    <row r="16" spans="1:5">
      <c r="A16" s="39">
        <v>1110</v>
      </c>
      <c r="B16" s="35" t="s">
        <v>490</v>
      </c>
      <c r="C16" s="40">
        <v>89615001.310000002</v>
      </c>
      <c r="D16" s="40">
        <v>17991490.43</v>
      </c>
    </row>
    <row r="19" spans="1:5">
      <c r="A19" s="37" t="s">
        <v>491</v>
      </c>
      <c r="B19" s="37"/>
      <c r="C19" s="37"/>
      <c r="D19" s="37"/>
      <c r="E19" s="37"/>
    </row>
    <row r="20" spans="1:5">
      <c r="A20" s="38" t="s">
        <v>110</v>
      </c>
      <c r="B20" s="38" t="s">
        <v>111</v>
      </c>
      <c r="C20" s="38" t="s">
        <v>112</v>
      </c>
      <c r="D20" s="38" t="s">
        <v>492</v>
      </c>
      <c r="E20" s="38" t="s">
        <v>493</v>
      </c>
    </row>
    <row r="21" spans="1:5">
      <c r="A21" s="39">
        <v>1230</v>
      </c>
      <c r="B21" s="35" t="s">
        <v>165</v>
      </c>
      <c r="C21" s="694">
        <v>80066427.530000001</v>
      </c>
    </row>
    <row r="22" spans="1:5">
      <c r="A22" s="39">
        <v>1231</v>
      </c>
      <c r="B22" s="35" t="s">
        <v>168</v>
      </c>
      <c r="C22" s="40">
        <v>0</v>
      </c>
    </row>
    <row r="23" spans="1:5">
      <c r="A23" s="39">
        <v>1232</v>
      </c>
      <c r="B23" s="35" t="s">
        <v>170</v>
      </c>
      <c r="C23" s="40">
        <v>0</v>
      </c>
    </row>
    <row r="24" spans="1:5">
      <c r="A24" s="39">
        <v>1233</v>
      </c>
      <c r="B24" s="35" t="s">
        <v>171</v>
      </c>
      <c r="C24" s="40">
        <v>0</v>
      </c>
    </row>
    <row r="25" spans="1:5">
      <c r="A25" s="39">
        <v>1234</v>
      </c>
      <c r="B25" s="35" t="s">
        <v>172</v>
      </c>
      <c r="C25" s="694">
        <v>80066427.530000001</v>
      </c>
      <c r="D25" s="35" t="s">
        <v>2310</v>
      </c>
      <c r="E25" s="695">
        <v>1</v>
      </c>
    </row>
    <row r="26" spans="1:5">
      <c r="A26" s="39">
        <v>1235</v>
      </c>
      <c r="B26" s="35" t="s">
        <v>173</v>
      </c>
      <c r="C26" s="694">
        <v>80066427.530000001</v>
      </c>
      <c r="D26" s="35" t="s">
        <v>2311</v>
      </c>
      <c r="E26" s="695">
        <v>1</v>
      </c>
    </row>
    <row r="27" spans="1:5">
      <c r="A27" s="39">
        <v>1236</v>
      </c>
      <c r="B27" s="35" t="s">
        <v>174</v>
      </c>
      <c r="C27" s="40">
        <v>0</v>
      </c>
    </row>
    <row r="28" spans="1:5">
      <c r="A28" s="39">
        <v>1239</v>
      </c>
      <c r="B28" s="35" t="s">
        <v>175</v>
      </c>
      <c r="C28" s="40">
        <v>0</v>
      </c>
    </row>
    <row r="29" spans="1:5">
      <c r="A29" s="39">
        <v>1240</v>
      </c>
      <c r="B29" s="35" t="s">
        <v>176</v>
      </c>
      <c r="C29" s="40">
        <f>SUM(C30:C37)</f>
        <v>0</v>
      </c>
    </row>
    <row r="30" spans="1:5">
      <c r="A30" s="39">
        <v>1241</v>
      </c>
      <c r="B30" s="35" t="s">
        <v>177</v>
      </c>
      <c r="C30" s="40">
        <v>0</v>
      </c>
    </row>
    <row r="31" spans="1:5">
      <c r="A31" s="39">
        <v>1242</v>
      </c>
      <c r="B31" s="35" t="s">
        <v>179</v>
      </c>
      <c r="C31" s="40">
        <v>0</v>
      </c>
    </row>
    <row r="32" spans="1:5">
      <c r="A32" s="39">
        <v>1243</v>
      </c>
      <c r="B32" s="35" t="s">
        <v>181</v>
      </c>
      <c r="C32" s="40">
        <v>0</v>
      </c>
    </row>
    <row r="33" spans="1:5">
      <c r="A33" s="39">
        <v>1244</v>
      </c>
      <c r="B33" s="35" t="s">
        <v>182</v>
      </c>
      <c r="C33" s="40">
        <v>0</v>
      </c>
    </row>
    <row r="34" spans="1:5">
      <c r="A34" s="39">
        <v>1245</v>
      </c>
      <c r="B34" s="35" t="s">
        <v>184</v>
      </c>
      <c r="C34" s="40">
        <v>0</v>
      </c>
    </row>
    <row r="35" spans="1:5">
      <c r="A35" s="39">
        <v>1246</v>
      </c>
      <c r="B35" s="35" t="s">
        <v>186</v>
      </c>
      <c r="C35" s="40">
        <v>0</v>
      </c>
    </row>
    <row r="36" spans="1:5">
      <c r="A36" s="39">
        <v>1247</v>
      </c>
      <c r="B36" s="35" t="s">
        <v>188</v>
      </c>
      <c r="C36" s="40">
        <v>0</v>
      </c>
    </row>
    <row r="37" spans="1:5">
      <c r="A37" s="39">
        <v>1248</v>
      </c>
      <c r="B37" s="35" t="s">
        <v>189</v>
      </c>
      <c r="C37" s="40">
        <v>0</v>
      </c>
    </row>
    <row r="38" spans="1:5">
      <c r="A38" s="39">
        <v>1250</v>
      </c>
      <c r="B38" s="35" t="s">
        <v>193</v>
      </c>
      <c r="C38" s="40">
        <f>SUM(C39:C43)</f>
        <v>0</v>
      </c>
    </row>
    <row r="39" spans="1:5">
      <c r="A39" s="39">
        <v>1251</v>
      </c>
      <c r="B39" s="35" t="s">
        <v>194</v>
      </c>
      <c r="C39" s="40">
        <v>0</v>
      </c>
    </row>
    <row r="40" spans="1:5">
      <c r="A40" s="39">
        <v>1252</v>
      </c>
      <c r="B40" s="35" t="s">
        <v>195</v>
      </c>
      <c r="C40" s="40">
        <v>0</v>
      </c>
    </row>
    <row r="41" spans="1:5">
      <c r="A41" s="39">
        <v>1253</v>
      </c>
      <c r="B41" s="35" t="s">
        <v>196</v>
      </c>
      <c r="C41" s="40">
        <v>0</v>
      </c>
    </row>
    <row r="42" spans="1:5">
      <c r="A42" s="39">
        <v>1254</v>
      </c>
      <c r="B42" s="35" t="s">
        <v>197</v>
      </c>
      <c r="C42" s="40">
        <v>0</v>
      </c>
    </row>
    <row r="43" spans="1:5">
      <c r="A43" s="39">
        <v>1259</v>
      </c>
      <c r="B43" s="35" t="s">
        <v>198</v>
      </c>
      <c r="C43" s="40">
        <v>0</v>
      </c>
    </row>
    <row r="45" spans="1:5">
      <c r="A45" s="37" t="s">
        <v>494</v>
      </c>
      <c r="B45" s="37"/>
      <c r="C45" s="37"/>
      <c r="D45" s="37"/>
      <c r="E45" s="37"/>
    </row>
    <row r="46" spans="1:5">
      <c r="A46" s="38" t="s">
        <v>110</v>
      </c>
      <c r="B46" s="38" t="s">
        <v>111</v>
      </c>
      <c r="C46" s="38" t="s">
        <v>483</v>
      </c>
      <c r="D46" s="38" t="s">
        <v>484</v>
      </c>
      <c r="E46" s="38"/>
    </row>
    <row r="47" spans="1:5">
      <c r="A47" s="39">
        <v>5500</v>
      </c>
      <c r="B47" s="35" t="s">
        <v>428</v>
      </c>
      <c r="C47" s="40">
        <v>3689248.45</v>
      </c>
      <c r="D47" s="40">
        <v>0</v>
      </c>
    </row>
    <row r="48" spans="1:5">
      <c r="A48" s="39">
        <v>5510</v>
      </c>
      <c r="B48" s="35" t="s">
        <v>429</v>
      </c>
      <c r="C48" s="40">
        <v>3689248.45</v>
      </c>
      <c r="D48" s="40">
        <v>0</v>
      </c>
    </row>
    <row r="49" spans="1:4">
      <c r="A49" s="39">
        <v>5511</v>
      </c>
      <c r="B49" s="35" t="s">
        <v>430</v>
      </c>
      <c r="C49" s="40">
        <v>2296990.9300000002</v>
      </c>
      <c r="D49" s="40">
        <v>0</v>
      </c>
    </row>
    <row r="50" spans="1:4">
      <c r="A50" s="39">
        <v>5512</v>
      </c>
      <c r="B50" s="35" t="s">
        <v>431</v>
      </c>
      <c r="C50" s="40">
        <v>0</v>
      </c>
      <c r="D50" s="40">
        <v>0</v>
      </c>
    </row>
    <row r="51" spans="1:4">
      <c r="A51" s="39">
        <v>5513</v>
      </c>
      <c r="B51" s="35" t="s">
        <v>432</v>
      </c>
      <c r="C51" s="40">
        <v>0</v>
      </c>
      <c r="D51" s="40">
        <v>0</v>
      </c>
    </row>
    <row r="52" spans="1:4">
      <c r="A52" s="39">
        <v>5514</v>
      </c>
      <c r="B52" s="35" t="s">
        <v>433</v>
      </c>
      <c r="C52" s="40">
        <v>1392257.52</v>
      </c>
      <c r="D52" s="40">
        <v>0</v>
      </c>
    </row>
    <row r="53" spans="1:4">
      <c r="A53" s="39">
        <v>5515</v>
      </c>
      <c r="B53" s="35" t="s">
        <v>434</v>
      </c>
      <c r="C53" s="40">
        <v>0</v>
      </c>
      <c r="D53" s="40">
        <v>0</v>
      </c>
    </row>
    <row r="54" spans="1:4">
      <c r="A54" s="39">
        <v>5516</v>
      </c>
      <c r="B54" s="35" t="s">
        <v>435</v>
      </c>
      <c r="C54" s="40">
        <v>0</v>
      </c>
      <c r="D54" s="40">
        <v>0</v>
      </c>
    </row>
    <row r="55" spans="1:4">
      <c r="A55" s="39">
        <v>5517</v>
      </c>
      <c r="B55" s="35" t="s">
        <v>436</v>
      </c>
      <c r="C55" s="40">
        <v>0</v>
      </c>
      <c r="D55" s="40">
        <v>0</v>
      </c>
    </row>
    <row r="56" spans="1:4">
      <c r="A56" s="39">
        <v>5518</v>
      </c>
      <c r="B56" s="35" t="s">
        <v>437</v>
      </c>
      <c r="C56" s="40">
        <v>0</v>
      </c>
      <c r="D56" s="40">
        <v>0</v>
      </c>
    </row>
    <row r="57" spans="1:4">
      <c r="A57" s="39">
        <v>5520</v>
      </c>
      <c r="B57" s="35" t="s">
        <v>438</v>
      </c>
      <c r="C57" s="40">
        <f>SUM(C58:C59)</f>
        <v>0</v>
      </c>
      <c r="D57" s="40">
        <f>SUM(D58:D59)</f>
        <v>0</v>
      </c>
    </row>
    <row r="58" spans="1:4">
      <c r="A58" s="39">
        <v>5521</v>
      </c>
      <c r="B58" s="35" t="s">
        <v>439</v>
      </c>
      <c r="C58" s="40">
        <v>0</v>
      </c>
      <c r="D58" s="40">
        <v>0</v>
      </c>
    </row>
    <row r="59" spans="1:4">
      <c r="A59" s="39">
        <v>5522</v>
      </c>
      <c r="B59" s="35" t="s">
        <v>440</v>
      </c>
      <c r="C59" s="40">
        <v>0</v>
      </c>
      <c r="D59" s="40">
        <v>0</v>
      </c>
    </row>
    <row r="60" spans="1:4">
      <c r="A60" s="39">
        <v>5530</v>
      </c>
      <c r="B60" s="35" t="s">
        <v>441</v>
      </c>
      <c r="C60" s="40">
        <f>SUM(C61:C65)</f>
        <v>0</v>
      </c>
      <c r="D60" s="40">
        <f>SUM(D61:D65)</f>
        <v>0</v>
      </c>
    </row>
    <row r="61" spans="1:4">
      <c r="A61" s="39">
        <v>5531</v>
      </c>
      <c r="B61" s="35" t="s">
        <v>442</v>
      </c>
      <c r="C61" s="40">
        <v>0</v>
      </c>
      <c r="D61" s="40">
        <v>0</v>
      </c>
    </row>
    <row r="62" spans="1:4">
      <c r="A62" s="39">
        <v>5532</v>
      </c>
      <c r="B62" s="35" t="s">
        <v>443</v>
      </c>
      <c r="C62" s="40">
        <v>0</v>
      </c>
      <c r="D62" s="40">
        <v>0</v>
      </c>
    </row>
    <row r="63" spans="1:4">
      <c r="A63" s="39">
        <v>5533</v>
      </c>
      <c r="B63" s="35" t="s">
        <v>444</v>
      </c>
      <c r="C63" s="40">
        <v>0</v>
      </c>
      <c r="D63" s="40">
        <v>0</v>
      </c>
    </row>
    <row r="64" spans="1:4">
      <c r="A64" s="39">
        <v>5534</v>
      </c>
      <c r="B64" s="35" t="s">
        <v>445</v>
      </c>
      <c r="C64" s="40">
        <v>0</v>
      </c>
      <c r="D64" s="40">
        <v>0</v>
      </c>
    </row>
    <row r="65" spans="1:4">
      <c r="A65" s="39">
        <v>5535</v>
      </c>
      <c r="B65" s="35" t="s">
        <v>446</v>
      </c>
      <c r="C65" s="40">
        <v>0</v>
      </c>
      <c r="D65" s="40">
        <v>0</v>
      </c>
    </row>
    <row r="66" spans="1:4">
      <c r="A66" s="39">
        <v>5540</v>
      </c>
      <c r="B66" s="35" t="s">
        <v>447</v>
      </c>
      <c r="C66" s="40">
        <v>0</v>
      </c>
      <c r="D66" s="40">
        <v>0</v>
      </c>
    </row>
    <row r="67" spans="1:4">
      <c r="A67" s="39">
        <v>5541</v>
      </c>
      <c r="B67" s="35" t="s">
        <v>447</v>
      </c>
      <c r="C67" s="40">
        <v>0</v>
      </c>
      <c r="D67" s="40">
        <v>0</v>
      </c>
    </row>
    <row r="68" spans="1:4">
      <c r="A68" s="39">
        <v>5550</v>
      </c>
      <c r="B68" s="35" t="s">
        <v>448</v>
      </c>
      <c r="C68" s="40">
        <v>0</v>
      </c>
      <c r="D68" s="40">
        <v>0</v>
      </c>
    </row>
    <row r="69" spans="1:4">
      <c r="A69" s="39">
        <v>5551</v>
      </c>
      <c r="B69" s="35" t="s">
        <v>448</v>
      </c>
      <c r="C69" s="40">
        <v>0</v>
      </c>
      <c r="D69" s="40">
        <v>0</v>
      </c>
    </row>
    <row r="70" spans="1:4">
      <c r="A70" s="39">
        <v>5590</v>
      </c>
      <c r="B70" s="35" t="s">
        <v>449</v>
      </c>
      <c r="C70" s="40">
        <v>0</v>
      </c>
      <c r="D70" s="40">
        <v>0</v>
      </c>
    </row>
    <row r="71" spans="1:4">
      <c r="A71" s="39">
        <v>5591</v>
      </c>
      <c r="B71" s="35" t="s">
        <v>450</v>
      </c>
      <c r="C71" s="40">
        <v>0</v>
      </c>
      <c r="D71" s="40">
        <v>0</v>
      </c>
    </row>
    <row r="72" spans="1:4">
      <c r="A72" s="39">
        <v>5592</v>
      </c>
      <c r="B72" s="35" t="s">
        <v>451</v>
      </c>
      <c r="C72" s="40">
        <v>0</v>
      </c>
      <c r="D72" s="40">
        <v>0</v>
      </c>
    </row>
    <row r="73" spans="1:4">
      <c r="A73" s="39">
        <v>5593</v>
      </c>
      <c r="B73" s="35" t="s">
        <v>452</v>
      </c>
      <c r="C73" s="40">
        <v>0</v>
      </c>
      <c r="D73" s="40">
        <v>0</v>
      </c>
    </row>
    <row r="74" spans="1:4">
      <c r="A74" s="39">
        <v>5594</v>
      </c>
      <c r="B74" s="35" t="s">
        <v>453</v>
      </c>
      <c r="C74" s="40">
        <v>0</v>
      </c>
      <c r="D74" s="40">
        <v>0</v>
      </c>
    </row>
    <row r="75" spans="1:4">
      <c r="A75" s="39">
        <v>5595</v>
      </c>
      <c r="B75" s="35" t="s">
        <v>454</v>
      </c>
      <c r="C75" s="40">
        <v>0</v>
      </c>
      <c r="D75" s="40">
        <v>0</v>
      </c>
    </row>
    <row r="76" spans="1:4">
      <c r="A76" s="39">
        <v>5596</v>
      </c>
      <c r="B76" s="35" t="s">
        <v>344</v>
      </c>
      <c r="C76" s="40">
        <v>0</v>
      </c>
      <c r="D76" s="40">
        <v>0</v>
      </c>
    </row>
    <row r="77" spans="1:4">
      <c r="A77" s="39">
        <v>5597</v>
      </c>
      <c r="B77" s="35" t="s">
        <v>455</v>
      </c>
      <c r="C77" s="40">
        <v>0</v>
      </c>
      <c r="D77" s="40">
        <v>0</v>
      </c>
    </row>
    <row r="78" spans="1:4">
      <c r="A78" s="39">
        <v>5599</v>
      </c>
      <c r="B78" s="35" t="s">
        <v>456</v>
      </c>
      <c r="C78" s="40">
        <v>0</v>
      </c>
      <c r="D78" s="40">
        <v>0</v>
      </c>
    </row>
    <row r="79" spans="1:4">
      <c r="A79" s="39">
        <v>5600</v>
      </c>
      <c r="B79" s="35" t="s">
        <v>457</v>
      </c>
      <c r="C79" s="40">
        <v>0</v>
      </c>
      <c r="D79" s="40">
        <v>0</v>
      </c>
    </row>
    <row r="80" spans="1:4">
      <c r="A80" s="39">
        <v>5610</v>
      </c>
      <c r="B80" s="35" t="s">
        <v>458</v>
      </c>
      <c r="C80" s="40">
        <v>0</v>
      </c>
      <c r="D80" s="40">
        <v>0</v>
      </c>
    </row>
    <row r="81" spans="1:4">
      <c r="A81" s="39">
        <v>5611</v>
      </c>
      <c r="B81" s="35" t="s">
        <v>459</v>
      </c>
      <c r="C81" s="40">
        <v>0</v>
      </c>
      <c r="D81" s="40">
        <v>0</v>
      </c>
    </row>
  </sheetData>
  <sheetProtection formatCells="0" formatColumns="0" formatRows="0" insertColumns="0" insertRows="0" insertHyperlinks="0" deleteColumns="0" deleteRows="0" sort="0" autoFilter="0" pivotTables="0"/>
  <mergeCells count="4">
    <mergeCell ref="A1:E1"/>
    <mergeCell ref="A2:C2"/>
    <mergeCell ref="A3:C3"/>
    <mergeCell ref="A4:C4"/>
  </mergeCells>
  <dataValidations count="2">
    <dataValidation allowBlank="1" showInputMessage="1" showErrorMessage="1" prompt="Saldo al 31 de diciembre del año anterior que se presenta" sqref="D8 D46"/>
    <dataValidation allowBlank="1" showInputMessage="1" showErrorMessage="1" prompt="Importe final del periodo que corresponde la información financiera trimestral que se presenta." sqref="C8 C20 C46"/>
  </dataValidations>
  <pageMargins left="0.31496062992125984" right="0.31496062992125984" top="0.35433070866141736" bottom="0.35433070866141736" header="0.31496062992125984" footer="0.31496062992125984"/>
  <pageSetup scale="95" orientation="landscape"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election activeCell="C144" sqref="C144"/>
    </sheetView>
  </sheetViews>
  <sheetFormatPr baseColWidth="10"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2592</v>
      </c>
      <c r="B1" s="752"/>
      <c r="C1" s="752"/>
      <c r="D1" s="752"/>
    </row>
    <row r="2" spans="1:4" s="43" customFormat="1" ht="18.95" customHeight="1">
      <c r="A2" s="752" t="s">
        <v>495</v>
      </c>
      <c r="B2" s="752"/>
      <c r="C2" s="752"/>
      <c r="D2" s="752"/>
    </row>
    <row r="3" spans="1:4" s="43" customFormat="1" ht="18.95" customHeight="1">
      <c r="A3" s="752" t="s">
        <v>2593</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324"/>
      <c r="D6" s="50">
        <v>92510166</v>
      </c>
    </row>
    <row r="7" spans="1:4">
      <c r="B7" s="52"/>
      <c r="C7" s="53"/>
      <c r="D7" s="54"/>
    </row>
    <row r="8" spans="1:4">
      <c r="A8" s="55" t="s">
        <v>498</v>
      </c>
      <c r="B8" s="56"/>
      <c r="C8" s="57"/>
      <c r="D8" s="58">
        <f>SUM(C9:C13)</f>
        <v>4896439.79</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4896439.79</v>
      </c>
      <c r="D12" s="63"/>
    </row>
    <row r="13" spans="1:4">
      <c r="A13" s="64" t="s">
        <v>503</v>
      </c>
      <c r="B13" s="60"/>
      <c r="C13" s="61">
        <v>0</v>
      </c>
      <c r="D13" s="63"/>
    </row>
    <row r="14" spans="1:4">
      <c r="B14" s="65"/>
      <c r="C14" s="66"/>
      <c r="D14" s="67"/>
    </row>
    <row r="15" spans="1:4">
      <c r="A15" s="55" t="s">
        <v>504</v>
      </c>
      <c r="B15" s="56"/>
      <c r="C15" s="57"/>
      <c r="D15" s="58">
        <f>SUM(D16:D19)</f>
        <v>0</v>
      </c>
    </row>
    <row r="16" spans="1:4">
      <c r="A16" s="59"/>
      <c r="B16" s="60" t="s">
        <v>505</v>
      </c>
      <c r="C16" s="61">
        <v>0</v>
      </c>
      <c r="D16" s="62"/>
    </row>
    <row r="17" spans="1:4">
      <c r="A17" s="59"/>
      <c r="B17" s="60" t="s">
        <v>506</v>
      </c>
      <c r="C17" s="61">
        <v>0</v>
      </c>
      <c r="D17" s="63"/>
    </row>
    <row r="18" spans="1:4">
      <c r="A18" s="59"/>
      <c r="B18" s="60" t="s">
        <v>507</v>
      </c>
      <c r="C18" s="61">
        <v>0</v>
      </c>
      <c r="D18" s="63"/>
    </row>
    <row r="19" spans="1:4">
      <c r="A19" s="64" t="s">
        <v>508</v>
      </c>
      <c r="B19" s="68"/>
      <c r="C19" s="69">
        <v>0</v>
      </c>
      <c r="D19" s="63"/>
    </row>
    <row r="20" spans="1:4">
      <c r="B20" s="70"/>
      <c r="C20" s="71"/>
      <c r="D20" s="67"/>
    </row>
    <row r="21" spans="1:4">
      <c r="A21" s="48" t="s">
        <v>509</v>
      </c>
      <c r="B21" s="48"/>
      <c r="C21" s="72"/>
      <c r="D21" s="50">
        <f>+D6+D8-D15</f>
        <v>97406605.790000007</v>
      </c>
    </row>
  </sheetData>
  <mergeCells count="4">
    <mergeCell ref="A1:D1"/>
    <mergeCell ref="A2:D2"/>
    <mergeCell ref="A3:D3"/>
    <mergeCell ref="A4:D4"/>
  </mergeCells>
  <pageMargins left="0.7" right="0.7" top="0.75" bottom="0.75" header="0.3" footer="0.3"/>
  <pageSetup orientation="landscape" r:id="rId1"/>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topLeftCell="A5" workbookViewId="0">
      <selection activeCell="C144" sqref="C144"/>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4" s="73" customFormat="1" ht="18.95" customHeight="1">
      <c r="A1" s="754" t="s">
        <v>2592</v>
      </c>
      <c r="B1" s="754"/>
      <c r="C1" s="754"/>
      <c r="D1" s="754"/>
    </row>
    <row r="2" spans="1:4" s="73" customFormat="1" ht="18.95" customHeight="1">
      <c r="A2" s="754" t="s">
        <v>510</v>
      </c>
      <c r="B2" s="754"/>
      <c r="C2" s="754"/>
      <c r="D2" s="754"/>
    </row>
    <row r="3" spans="1:4" s="73" customFormat="1" ht="18.95" customHeight="1">
      <c r="A3" s="754" t="s">
        <v>2593</v>
      </c>
      <c r="B3" s="754"/>
      <c r="C3" s="754"/>
      <c r="D3" s="754"/>
    </row>
    <row r="4" spans="1:4" s="74" customFormat="1">
      <c r="A4" s="755"/>
      <c r="B4" s="755"/>
      <c r="C4" s="755"/>
      <c r="D4" s="755"/>
    </row>
    <row r="5" spans="1:4">
      <c r="A5" s="75" t="s">
        <v>511</v>
      </c>
      <c r="B5" s="76"/>
      <c r="C5" s="77"/>
      <c r="D5" s="50">
        <v>92510166</v>
      </c>
    </row>
    <row r="6" spans="1:4">
      <c r="A6" s="79"/>
      <c r="B6" s="52"/>
      <c r="C6" s="80"/>
      <c r="D6" s="81"/>
    </row>
    <row r="7" spans="1:4">
      <c r="A7" s="55" t="s">
        <v>512</v>
      </c>
      <c r="B7" s="82"/>
      <c r="C7" s="77"/>
      <c r="D7" s="83">
        <f>SUM(C8:C24)</f>
        <v>74136013</v>
      </c>
    </row>
    <row r="8" spans="1:4">
      <c r="A8" s="59"/>
      <c r="B8" s="84" t="s">
        <v>513</v>
      </c>
      <c r="C8" s="61">
        <v>0</v>
      </c>
      <c r="D8" s="85"/>
    </row>
    <row r="9" spans="1:4">
      <c r="A9" s="59"/>
      <c r="B9" s="84" t="s">
        <v>514</v>
      </c>
      <c r="C9" s="61">
        <v>0</v>
      </c>
      <c r="D9" s="86"/>
    </row>
    <row r="10" spans="1:4">
      <c r="A10" s="59"/>
      <c r="B10" s="84" t="s">
        <v>515</v>
      </c>
      <c r="C10" s="61">
        <v>0</v>
      </c>
      <c r="D10" s="86"/>
    </row>
    <row r="11" spans="1:4">
      <c r="A11" s="59"/>
      <c r="B11" s="84" t="s">
        <v>516</v>
      </c>
      <c r="C11" s="61">
        <v>0</v>
      </c>
      <c r="D11" s="86"/>
    </row>
    <row r="12" spans="1:4">
      <c r="A12" s="59"/>
      <c r="B12" s="84" t="s">
        <v>517</v>
      </c>
      <c r="C12" s="61">
        <v>0</v>
      </c>
      <c r="D12" s="86"/>
    </row>
    <row r="13" spans="1:4">
      <c r="A13" s="59"/>
      <c r="B13" s="84" t="s">
        <v>518</v>
      </c>
      <c r="C13" s="61">
        <v>0</v>
      </c>
      <c r="D13" s="86"/>
    </row>
    <row r="14" spans="1:4">
      <c r="A14" s="59"/>
      <c r="B14" s="84" t="s">
        <v>519</v>
      </c>
      <c r="C14" s="61">
        <v>0</v>
      </c>
      <c r="D14" s="86"/>
    </row>
    <row r="15" spans="1:4">
      <c r="A15" s="59"/>
      <c r="B15" s="84" t="s">
        <v>520</v>
      </c>
      <c r="C15" s="61">
        <v>0</v>
      </c>
      <c r="D15" s="86"/>
    </row>
    <row r="16" spans="1:4">
      <c r="A16" s="59"/>
      <c r="B16" s="84" t="s">
        <v>521</v>
      </c>
      <c r="C16" s="61">
        <v>0</v>
      </c>
      <c r="D16" s="86"/>
    </row>
    <row r="17" spans="1:4">
      <c r="A17" s="59"/>
      <c r="B17" s="84" t="s">
        <v>522</v>
      </c>
      <c r="C17" s="61">
        <v>74136013</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0</v>
      </c>
      <c r="D24" s="86"/>
    </row>
    <row r="25" spans="1:4">
      <c r="A25" s="79"/>
      <c r="B25" s="88"/>
      <c r="C25" s="89"/>
      <c r="D25" s="90"/>
    </row>
    <row r="26" spans="1:4">
      <c r="A26" s="55" t="s">
        <v>530</v>
      </c>
      <c r="B26" s="82"/>
      <c r="C26" s="91"/>
      <c r="D26" s="83">
        <f>SUM(C27:C33)</f>
        <v>3689248.45</v>
      </c>
    </row>
    <row r="27" spans="1:4">
      <c r="A27" s="59"/>
      <c r="B27" s="84" t="s">
        <v>531</v>
      </c>
      <c r="C27" s="61">
        <v>3689248.45</v>
      </c>
      <c r="D27" s="85"/>
    </row>
    <row r="28" spans="1:4">
      <c r="A28" s="59"/>
      <c r="B28" s="84" t="s">
        <v>438</v>
      </c>
      <c r="C28" s="61">
        <v>0</v>
      </c>
      <c r="D28" s="86"/>
    </row>
    <row r="29" spans="1:4">
      <c r="A29" s="59"/>
      <c r="B29" s="84" t="s">
        <v>532</v>
      </c>
      <c r="C29" s="61">
        <v>0</v>
      </c>
      <c r="D29" s="86"/>
    </row>
    <row r="30" spans="1:4">
      <c r="A30" s="59"/>
      <c r="B30" s="84" t="s">
        <v>533</v>
      </c>
      <c r="C30" s="61">
        <v>0</v>
      </c>
      <c r="D30" s="86"/>
    </row>
    <row r="31" spans="1:4">
      <c r="A31" s="59"/>
      <c r="B31" s="84" t="s">
        <v>534</v>
      </c>
      <c r="C31" s="61">
        <v>0</v>
      </c>
      <c r="D31" s="86"/>
    </row>
    <row r="32" spans="1:4">
      <c r="A32" s="59"/>
      <c r="B32" s="84" t="s">
        <v>535</v>
      </c>
      <c r="C32" s="61">
        <v>0</v>
      </c>
      <c r="D32" s="86"/>
    </row>
    <row r="33" spans="1:4">
      <c r="A33" s="59"/>
      <c r="B33" s="87" t="s">
        <v>536</v>
      </c>
      <c r="C33" s="69">
        <v>0</v>
      </c>
      <c r="D33" s="86"/>
    </row>
    <row r="34" spans="1:4">
      <c r="A34" s="79"/>
      <c r="B34" s="88"/>
      <c r="C34" s="89"/>
      <c r="D34" s="90"/>
    </row>
    <row r="35" spans="1:4">
      <c r="A35" s="76" t="s">
        <v>537</v>
      </c>
      <c r="B35" s="76"/>
      <c r="C35" s="77"/>
      <c r="D35" s="78">
        <f>+D5-D7+D26</f>
        <v>22063401.449999999</v>
      </c>
    </row>
  </sheetData>
  <mergeCells count="4">
    <mergeCell ref="A1:D1"/>
    <mergeCell ref="A2:D2"/>
    <mergeCell ref="A3:D3"/>
    <mergeCell ref="A4:D4"/>
  </mergeCells>
  <pageMargins left="0.31496062992125984" right="0.31496062992125984" top="0.74803149606299213" bottom="0.74803149606299213" header="0.31496062992125984" footer="0.31496062992125984"/>
  <pageSetup scale="90" orientation="landscape"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22" workbookViewId="0">
      <selection activeCell="C144" sqref="C144"/>
    </sheetView>
  </sheetViews>
  <sheetFormatPr baseColWidth="10" defaultColWidth="9.140625" defaultRowHeight="11.25"/>
  <cols>
    <col min="1" max="1" width="7.42578125" style="35" customWidth="1"/>
    <col min="2" max="2" width="68.5703125" style="35" bestFit="1" customWidth="1"/>
    <col min="3" max="3" width="14.140625" style="35" customWidth="1"/>
    <col min="4" max="4" width="17.5703125" style="35" customWidth="1"/>
    <col min="5" max="5" width="16.7109375" style="35" bestFit="1" customWidth="1"/>
    <col min="6" max="6" width="11.42578125" style="35" bestFit="1" customWidth="1"/>
    <col min="7" max="7" width="17.140625" style="35" bestFit="1" customWidth="1"/>
    <col min="8" max="8" width="8.85546875" style="35" customWidth="1"/>
    <col min="9" max="9" width="12.5703125" style="35" customWidth="1"/>
    <col min="10" max="10" width="14.140625" style="35" bestFit="1" customWidth="1"/>
    <col min="11" max="16384" width="9.140625" style="35"/>
  </cols>
  <sheetData>
    <row r="1" spans="1:10" ht="18.95" customHeight="1">
      <c r="A1" s="757" t="s">
        <v>2592</v>
      </c>
      <c r="B1" s="758"/>
      <c r="C1" s="758"/>
      <c r="D1" s="758"/>
      <c r="E1" s="758"/>
      <c r="F1" s="758"/>
      <c r="G1" s="33" t="s">
        <v>42</v>
      </c>
      <c r="H1" s="34">
        <v>2018</v>
      </c>
    </row>
    <row r="2" spans="1:10" ht="18.95" customHeight="1">
      <c r="A2" s="757" t="s">
        <v>107</v>
      </c>
      <c r="B2" s="758"/>
      <c r="C2" s="758"/>
      <c r="D2" s="758"/>
      <c r="E2" s="758"/>
      <c r="F2" s="758"/>
      <c r="G2" s="33" t="s">
        <v>44</v>
      </c>
      <c r="H2" s="34" t="s">
        <v>45</v>
      </c>
    </row>
    <row r="3" spans="1:10" ht="18.95" customHeight="1">
      <c r="A3" s="757" t="s">
        <v>2593</v>
      </c>
      <c r="B3" s="758"/>
      <c r="C3" s="758"/>
      <c r="D3" s="758"/>
      <c r="E3" s="758"/>
      <c r="F3" s="758"/>
      <c r="G3" s="33" t="s">
        <v>47</v>
      </c>
      <c r="H3" s="34">
        <v>4</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6">
      <c r="A17" s="35">
        <v>7230</v>
      </c>
      <c r="B17" s="35" t="s">
        <v>554</v>
      </c>
      <c r="C17" s="40">
        <v>0</v>
      </c>
      <c r="D17" s="40">
        <v>0</v>
      </c>
      <c r="E17" s="40">
        <v>0</v>
      </c>
      <c r="F17" s="40">
        <v>0</v>
      </c>
    </row>
    <row r="18" spans="1:6">
      <c r="A18" s="35">
        <v>7240</v>
      </c>
      <c r="B18" s="35" t="s">
        <v>555</v>
      </c>
      <c r="C18" s="40">
        <v>0</v>
      </c>
      <c r="D18" s="40">
        <v>0</v>
      </c>
      <c r="E18" s="40">
        <v>0</v>
      </c>
      <c r="F18" s="40">
        <v>0</v>
      </c>
    </row>
    <row r="19" spans="1:6">
      <c r="A19" s="35">
        <v>7250</v>
      </c>
      <c r="B19" s="35" t="s">
        <v>556</v>
      </c>
      <c r="C19" s="40">
        <v>0</v>
      </c>
      <c r="D19" s="40">
        <v>0</v>
      </c>
      <c r="E19" s="40">
        <v>0</v>
      </c>
      <c r="F19" s="40">
        <v>0</v>
      </c>
    </row>
    <row r="20" spans="1:6">
      <c r="A20" s="35">
        <v>7260</v>
      </c>
      <c r="B20" s="35" t="s">
        <v>557</v>
      </c>
      <c r="C20" s="40">
        <v>0</v>
      </c>
      <c r="D20" s="40">
        <v>0</v>
      </c>
      <c r="E20" s="40">
        <v>0</v>
      </c>
      <c r="F20" s="40">
        <v>0</v>
      </c>
    </row>
    <row r="21" spans="1:6">
      <c r="A21" s="35">
        <v>7310</v>
      </c>
      <c r="B21" s="35" t="s">
        <v>558</v>
      </c>
      <c r="C21" s="40">
        <v>0</v>
      </c>
      <c r="D21" s="40">
        <v>0</v>
      </c>
      <c r="E21" s="40">
        <v>0</v>
      </c>
      <c r="F21" s="40">
        <v>0</v>
      </c>
    </row>
    <row r="22" spans="1:6">
      <c r="A22" s="35">
        <v>7320</v>
      </c>
      <c r="B22" s="35" t="s">
        <v>559</v>
      </c>
      <c r="C22" s="40">
        <v>0</v>
      </c>
      <c r="D22" s="40">
        <v>0</v>
      </c>
      <c r="E22" s="40">
        <v>0</v>
      </c>
      <c r="F22" s="40">
        <v>0</v>
      </c>
    </row>
    <row r="23" spans="1:6">
      <c r="A23" s="35">
        <v>7330</v>
      </c>
      <c r="B23" s="35" t="s">
        <v>560</v>
      </c>
      <c r="C23" s="40">
        <v>0</v>
      </c>
      <c r="D23" s="40">
        <v>0</v>
      </c>
      <c r="E23" s="40">
        <v>0</v>
      </c>
      <c r="F23" s="40">
        <v>0</v>
      </c>
    </row>
    <row r="24" spans="1:6">
      <c r="A24" s="35">
        <v>7340</v>
      </c>
      <c r="B24" s="35" t="s">
        <v>561</v>
      </c>
      <c r="C24" s="40">
        <v>0</v>
      </c>
      <c r="D24" s="40">
        <v>0</v>
      </c>
      <c r="E24" s="40">
        <v>0</v>
      </c>
      <c r="F24" s="40">
        <v>0</v>
      </c>
    </row>
    <row r="25" spans="1:6">
      <c r="A25" s="35">
        <v>7350</v>
      </c>
      <c r="B25" s="35" t="s">
        <v>562</v>
      </c>
      <c r="C25" s="40">
        <v>0</v>
      </c>
      <c r="D25" s="40">
        <v>0</v>
      </c>
      <c r="E25" s="40">
        <v>0</v>
      </c>
      <c r="F25" s="40">
        <v>0</v>
      </c>
    </row>
    <row r="26" spans="1:6">
      <c r="A26" s="35">
        <v>7360</v>
      </c>
      <c r="B26" s="35" t="s">
        <v>563</v>
      </c>
      <c r="C26" s="40">
        <v>0</v>
      </c>
      <c r="D26" s="40">
        <v>0</v>
      </c>
      <c r="E26" s="40">
        <v>0</v>
      </c>
      <c r="F26" s="40">
        <v>0</v>
      </c>
    </row>
    <row r="27" spans="1:6">
      <c r="A27" s="35">
        <v>7410</v>
      </c>
      <c r="B27" s="35" t="s">
        <v>564</v>
      </c>
      <c r="C27" s="40">
        <v>0</v>
      </c>
      <c r="D27" s="40">
        <v>0</v>
      </c>
      <c r="E27" s="40">
        <v>0</v>
      </c>
      <c r="F27" s="40">
        <v>0</v>
      </c>
    </row>
    <row r="28" spans="1:6">
      <c r="A28" s="35">
        <v>7420</v>
      </c>
      <c r="B28" s="35" t="s">
        <v>565</v>
      </c>
      <c r="C28" s="40">
        <v>0</v>
      </c>
      <c r="D28" s="40">
        <v>0</v>
      </c>
      <c r="E28" s="40">
        <v>0</v>
      </c>
      <c r="F28" s="40">
        <v>0</v>
      </c>
    </row>
    <row r="29" spans="1:6">
      <c r="A29" s="35">
        <v>7510</v>
      </c>
      <c r="B29" s="35" t="s">
        <v>566</v>
      </c>
      <c r="C29" s="40">
        <v>0</v>
      </c>
      <c r="D29" s="40">
        <v>0</v>
      </c>
      <c r="E29" s="40">
        <v>0</v>
      </c>
      <c r="F29" s="40">
        <v>0</v>
      </c>
    </row>
    <row r="30" spans="1:6">
      <c r="A30" s="35">
        <v>7520</v>
      </c>
      <c r="B30" s="35" t="s">
        <v>567</v>
      </c>
      <c r="C30" s="40">
        <v>0</v>
      </c>
      <c r="D30" s="40">
        <v>0</v>
      </c>
      <c r="E30" s="40">
        <v>0</v>
      </c>
      <c r="F30" s="40">
        <v>0</v>
      </c>
    </row>
    <row r="31" spans="1:6">
      <c r="A31" s="35">
        <v>7610</v>
      </c>
      <c r="B31" s="35" t="s">
        <v>568</v>
      </c>
      <c r="C31" s="40">
        <v>0</v>
      </c>
      <c r="D31" s="40">
        <v>0</v>
      </c>
      <c r="E31" s="40">
        <v>0</v>
      </c>
      <c r="F31" s="40">
        <v>0</v>
      </c>
    </row>
    <row r="32" spans="1:6">
      <c r="A32" s="35">
        <v>7620</v>
      </c>
      <c r="B32" s="35" t="s">
        <v>569</v>
      </c>
      <c r="C32" s="40">
        <v>0</v>
      </c>
      <c r="D32" s="40">
        <v>0</v>
      </c>
      <c r="E32" s="40">
        <v>0</v>
      </c>
      <c r="F32" s="40">
        <v>0</v>
      </c>
    </row>
    <row r="33" spans="1:7">
      <c r="A33" s="35">
        <v>7630</v>
      </c>
      <c r="B33" s="35" t="s">
        <v>570</v>
      </c>
      <c r="C33" s="40">
        <v>0</v>
      </c>
      <c r="D33" s="40">
        <v>0</v>
      </c>
      <c r="E33" s="40">
        <v>0</v>
      </c>
      <c r="F33" s="40">
        <v>0</v>
      </c>
    </row>
    <row r="34" spans="1:7">
      <c r="A34" s="35">
        <v>7640</v>
      </c>
      <c r="B34" s="35" t="s">
        <v>571</v>
      </c>
      <c r="C34" s="40">
        <v>0</v>
      </c>
      <c r="D34" s="40">
        <v>0</v>
      </c>
      <c r="E34" s="40">
        <v>0</v>
      </c>
      <c r="F34" s="40">
        <v>0</v>
      </c>
    </row>
    <row r="35" spans="1:7" s="94" customFormat="1">
      <c r="A35" s="93">
        <v>8000</v>
      </c>
      <c r="B35" s="94" t="s">
        <v>572</v>
      </c>
    </row>
    <row r="36" spans="1:7">
      <c r="A36" s="35">
        <v>8110</v>
      </c>
      <c r="B36" s="35" t="s">
        <v>573</v>
      </c>
      <c r="C36" s="40">
        <v>0</v>
      </c>
      <c r="D36" s="40">
        <v>92510166</v>
      </c>
      <c r="E36" s="40">
        <v>0</v>
      </c>
      <c r="F36" s="40">
        <v>92510166</v>
      </c>
    </row>
    <row r="37" spans="1:7">
      <c r="A37" s="35">
        <v>8120</v>
      </c>
      <c r="B37" s="35" t="s">
        <v>574</v>
      </c>
      <c r="C37" s="40">
        <v>0</v>
      </c>
      <c r="D37" s="40">
        <v>91087029.109999999</v>
      </c>
      <c r="E37" s="40">
        <v>169149194.69</v>
      </c>
      <c r="F37" s="40">
        <v>-78062165.579999998</v>
      </c>
    </row>
    <row r="38" spans="1:7">
      <c r="A38" s="35">
        <v>8130</v>
      </c>
      <c r="B38" s="35" t="s">
        <v>575</v>
      </c>
      <c r="C38" s="40">
        <v>0</v>
      </c>
      <c r="D38" s="40">
        <v>76590426.5</v>
      </c>
      <c r="E38" s="40">
        <v>2861</v>
      </c>
      <c r="F38" s="40">
        <v>76587565.5</v>
      </c>
    </row>
    <row r="39" spans="1:7">
      <c r="A39" s="35">
        <v>8140</v>
      </c>
      <c r="B39" s="35" t="s">
        <v>576</v>
      </c>
      <c r="C39" s="40">
        <v>0</v>
      </c>
      <c r="D39" s="40">
        <v>92170078.609999999</v>
      </c>
      <c r="E39" s="40">
        <v>91319345.290000007</v>
      </c>
      <c r="F39" s="40">
        <v>850733.32</v>
      </c>
    </row>
    <row r="40" spans="1:7">
      <c r="A40" s="35">
        <v>8150</v>
      </c>
      <c r="B40" s="35" t="s">
        <v>577</v>
      </c>
      <c r="C40" s="40">
        <v>0</v>
      </c>
      <c r="D40" s="40">
        <v>235177.18</v>
      </c>
      <c r="E40" s="40">
        <v>92121476.420000002</v>
      </c>
      <c r="F40" s="40">
        <v>-91886299.239999995</v>
      </c>
      <c r="G40" s="40"/>
    </row>
    <row r="41" spans="1:7">
      <c r="A41" s="35">
        <v>8210</v>
      </c>
      <c r="B41" s="35" t="s">
        <v>578</v>
      </c>
      <c r="C41" s="40">
        <v>0</v>
      </c>
      <c r="D41" s="40">
        <v>0</v>
      </c>
      <c r="E41" s="40">
        <v>92510166</v>
      </c>
      <c r="F41" s="40">
        <v>-92510166</v>
      </c>
    </row>
    <row r="42" spans="1:7">
      <c r="A42" s="35">
        <v>8220</v>
      </c>
      <c r="B42" s="35" t="s">
        <v>579</v>
      </c>
      <c r="C42" s="40">
        <v>0</v>
      </c>
      <c r="D42" s="40">
        <v>173913131.33000001</v>
      </c>
      <c r="E42" s="40">
        <v>55213247.469999999</v>
      </c>
      <c r="F42" s="40">
        <v>118699883.86</v>
      </c>
    </row>
    <row r="43" spans="1:7">
      <c r="A43" s="35">
        <v>8230</v>
      </c>
      <c r="B43" s="35" t="s">
        <v>580</v>
      </c>
      <c r="C43" s="40">
        <v>0</v>
      </c>
      <c r="D43" s="40">
        <v>4815399.05</v>
      </c>
      <c r="E43" s="40">
        <v>81402965.329999998</v>
      </c>
      <c r="F43" s="40">
        <v>-76587566.280000001</v>
      </c>
    </row>
    <row r="44" spans="1:7">
      <c r="A44" s="35">
        <v>8240</v>
      </c>
      <c r="B44" s="35" t="s">
        <v>581</v>
      </c>
      <c r="C44" s="40">
        <v>0</v>
      </c>
      <c r="D44" s="40">
        <v>50397848.420000002</v>
      </c>
      <c r="E44" s="40">
        <v>50397848.420000002</v>
      </c>
      <c r="F44" s="40">
        <v>0</v>
      </c>
    </row>
    <row r="45" spans="1:7">
      <c r="A45" s="35">
        <v>8250</v>
      </c>
      <c r="B45" s="35" t="s">
        <v>582</v>
      </c>
      <c r="C45" s="40">
        <v>0</v>
      </c>
      <c r="D45" s="40">
        <v>50397848.420000002</v>
      </c>
      <c r="E45" s="40">
        <v>50397848.420000002</v>
      </c>
      <c r="F45" s="40">
        <v>0</v>
      </c>
    </row>
    <row r="46" spans="1:7">
      <c r="A46" s="35">
        <v>8260</v>
      </c>
      <c r="B46" s="35" t="s">
        <v>583</v>
      </c>
      <c r="C46" s="40">
        <v>0</v>
      </c>
      <c r="D46" s="40">
        <v>50397848.420000002</v>
      </c>
      <c r="E46" s="40">
        <v>50397848.420000002</v>
      </c>
      <c r="F46" s="40">
        <v>0</v>
      </c>
    </row>
    <row r="47" spans="1:7">
      <c r="A47" s="35">
        <v>8270</v>
      </c>
      <c r="B47" s="35" t="s">
        <v>584</v>
      </c>
      <c r="C47" s="40">
        <v>0</v>
      </c>
      <c r="D47" s="40">
        <v>50397848.420000002</v>
      </c>
      <c r="E47" s="40">
        <v>0</v>
      </c>
      <c r="F47" s="40">
        <v>50397848.420000002</v>
      </c>
    </row>
  </sheetData>
  <sheetProtection formatCells="0" formatColumns="0" formatRows="0" insertColumns="0" insertRows="0" insertHyperlinks="0" deleteColumns="0" deleteRows="0" sort="0" autoFilter="0" pivotTables="0"/>
  <mergeCells count="3">
    <mergeCell ref="A1:F1"/>
    <mergeCell ref="A2:F2"/>
    <mergeCell ref="A3:F3"/>
  </mergeCells>
  <pageMargins left="0.31496062992125984" right="0.31496062992125984" top="0.74803149606299213" bottom="0.74803149606299213" header="0.31496062992125984" footer="0.31496062992125984"/>
  <pageSetup scale="70" orientation="landscape"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56"/>
  <sheetViews>
    <sheetView topLeftCell="A8" zoomScale="106" zoomScaleNormal="106" workbookViewId="0">
      <selection activeCell="B19" sqref="B19"/>
    </sheetView>
  </sheetViews>
  <sheetFormatPr baseColWidth="10" defaultColWidth="9.140625" defaultRowHeight="11.25"/>
  <cols>
    <col min="1" max="1" width="17.7109375" style="25" customWidth="1"/>
    <col min="2" max="2" width="64.5703125" style="25" bestFit="1" customWidth="1"/>
    <col min="3" max="3" width="16.42578125" style="25" bestFit="1" customWidth="1"/>
    <col min="4" max="4" width="19.140625" style="25" customWidth="1"/>
    <col min="5" max="5" width="28" style="25" customWidth="1"/>
    <col min="6" max="6" width="22.7109375" style="25" customWidth="1"/>
    <col min="7" max="8" width="16.7109375" style="25" customWidth="1"/>
    <col min="9" max="9" width="27.140625" style="25" customWidth="1"/>
    <col min="10" max="10" width="18" style="323" customWidth="1"/>
    <col min="11" max="11" width="11.140625" style="323" bestFit="1" customWidth="1"/>
    <col min="12" max="12" width="10" style="28" bestFit="1" customWidth="1"/>
    <col min="13" max="13" width="9.85546875" style="25" bestFit="1" customWidth="1"/>
    <col min="14" max="14" width="11.140625" style="25" bestFit="1" customWidth="1"/>
    <col min="15" max="15" width="10" style="25" bestFit="1" customWidth="1"/>
    <col min="16" max="16384" width="9.140625" style="25"/>
  </cols>
  <sheetData>
    <row r="1" spans="1:12" s="22" customFormat="1" ht="18.95" customHeight="1">
      <c r="A1" s="749" t="s">
        <v>2610</v>
      </c>
      <c r="B1" s="750"/>
      <c r="C1" s="750"/>
      <c r="D1" s="750"/>
      <c r="E1" s="750"/>
      <c r="F1" s="750"/>
      <c r="G1" s="6" t="s">
        <v>42</v>
      </c>
      <c r="H1" s="21">
        <v>2018</v>
      </c>
      <c r="J1" s="696"/>
      <c r="K1" s="696"/>
      <c r="L1" s="697"/>
    </row>
    <row r="2" spans="1:12" s="22" customFormat="1" ht="18.95" customHeight="1">
      <c r="A2" s="749" t="s">
        <v>107</v>
      </c>
      <c r="B2" s="750"/>
      <c r="C2" s="750"/>
      <c r="D2" s="750"/>
      <c r="E2" s="750"/>
      <c r="F2" s="750"/>
      <c r="G2" s="6" t="s">
        <v>44</v>
      </c>
      <c r="H2" s="21" t="s">
        <v>1425</v>
      </c>
      <c r="J2" s="696"/>
      <c r="K2" s="696"/>
      <c r="L2" s="697"/>
    </row>
    <row r="3" spans="1:12" s="22" customFormat="1" ht="18.95" customHeight="1">
      <c r="A3" s="749" t="s">
        <v>2595</v>
      </c>
      <c r="B3" s="750"/>
      <c r="C3" s="750"/>
      <c r="D3" s="750"/>
      <c r="E3" s="750"/>
      <c r="F3" s="750"/>
      <c r="G3" s="6" t="s">
        <v>47</v>
      </c>
      <c r="H3" s="21">
        <v>2</v>
      </c>
      <c r="J3" s="696"/>
      <c r="K3" s="696"/>
      <c r="L3" s="697"/>
    </row>
    <row r="4" spans="1:12">
      <c r="A4" s="23" t="s">
        <v>108</v>
      </c>
      <c r="B4" s="24"/>
      <c r="C4" s="24"/>
      <c r="D4" s="24"/>
      <c r="E4" s="24"/>
      <c r="F4" s="24"/>
      <c r="G4" s="24"/>
      <c r="H4" s="24"/>
    </row>
    <row r="6" spans="1:12">
      <c r="A6" s="24" t="s">
        <v>109</v>
      </c>
      <c r="B6" s="24"/>
      <c r="C6" s="24"/>
      <c r="D6" s="24"/>
      <c r="E6" s="24"/>
      <c r="F6" s="24"/>
      <c r="G6" s="24"/>
      <c r="H6" s="24"/>
    </row>
    <row r="7" spans="1:12">
      <c r="A7" s="26" t="s">
        <v>110</v>
      </c>
      <c r="B7" s="26" t="s">
        <v>111</v>
      </c>
      <c r="C7" s="26" t="s">
        <v>112</v>
      </c>
      <c r="D7" s="26" t="s">
        <v>113</v>
      </c>
      <c r="E7" s="26"/>
      <c r="F7" s="26"/>
      <c r="G7" s="26"/>
      <c r="H7" s="26"/>
    </row>
    <row r="8" spans="1:12">
      <c r="A8" s="27">
        <v>1114</v>
      </c>
      <c r="B8" s="25" t="s">
        <v>114</v>
      </c>
      <c r="C8" s="28">
        <v>0</v>
      </c>
    </row>
    <row r="9" spans="1:12">
      <c r="A9" s="27">
        <v>1115</v>
      </c>
      <c r="B9" s="25" t="s">
        <v>116</v>
      </c>
      <c r="C9" s="28">
        <v>0</v>
      </c>
    </row>
    <row r="10" spans="1:12">
      <c r="A10" s="27">
        <v>1121</v>
      </c>
      <c r="B10" s="25" t="s">
        <v>117</v>
      </c>
      <c r="C10" s="28">
        <v>0</v>
      </c>
    </row>
    <row r="11" spans="1:12">
      <c r="A11" s="27">
        <v>1211</v>
      </c>
      <c r="B11" s="25" t="s">
        <v>118</v>
      </c>
      <c r="C11" s="28">
        <v>0</v>
      </c>
    </row>
    <row r="13" spans="1:12">
      <c r="A13" s="24" t="s">
        <v>119</v>
      </c>
      <c r="B13" s="24"/>
      <c r="C13" s="24"/>
      <c r="D13" s="24"/>
      <c r="E13" s="24"/>
      <c r="F13" s="24"/>
      <c r="G13" s="24"/>
      <c r="H13" s="24"/>
    </row>
    <row r="14" spans="1:12">
      <c r="A14" s="26" t="s">
        <v>110</v>
      </c>
      <c r="B14" s="26" t="s">
        <v>111</v>
      </c>
      <c r="C14" s="26" t="s">
        <v>112</v>
      </c>
      <c r="D14" s="26">
        <v>2017</v>
      </c>
      <c r="E14" s="26">
        <f>D14-1</f>
        <v>2016</v>
      </c>
      <c r="F14" s="26">
        <f>E14-1</f>
        <v>2015</v>
      </c>
      <c r="G14" s="26">
        <f>F14-1</f>
        <v>2014</v>
      </c>
      <c r="H14" s="26" t="s">
        <v>120</v>
      </c>
    </row>
    <row r="15" spans="1:12">
      <c r="A15" s="698">
        <v>1122</v>
      </c>
      <c r="B15" s="699" t="s">
        <v>121</v>
      </c>
      <c r="C15" s="700">
        <f>+C16</f>
        <v>695096.09000000008</v>
      </c>
      <c r="D15" s="700">
        <f t="shared" ref="D15:G15" si="0">+D16</f>
        <v>0</v>
      </c>
      <c r="E15" s="700">
        <f t="shared" si="0"/>
        <v>0</v>
      </c>
      <c r="F15" s="700">
        <f t="shared" si="0"/>
        <v>0</v>
      </c>
      <c r="G15" s="700">
        <f t="shared" si="0"/>
        <v>0</v>
      </c>
      <c r="H15" s="699"/>
    </row>
    <row r="16" spans="1:12" ht="22.5">
      <c r="A16" s="142" t="s">
        <v>2312</v>
      </c>
      <c r="B16" s="143" t="s">
        <v>2313</v>
      </c>
      <c r="C16" s="99">
        <f>SUM(C17:C20)</f>
        <v>695096.09000000008</v>
      </c>
      <c r="D16" s="99">
        <f>SUM(D17:D20)</f>
        <v>0</v>
      </c>
      <c r="E16" s="99">
        <f>SUM(E17:E20)</f>
        <v>0</v>
      </c>
      <c r="F16" s="99">
        <f>SUM(F17:F20)</f>
        <v>0</v>
      </c>
      <c r="G16" s="99">
        <f>SUM(G17:G20)</f>
        <v>0</v>
      </c>
      <c r="H16" s="165" t="s">
        <v>2314</v>
      </c>
    </row>
    <row r="17" spans="1:8" ht="22.5">
      <c r="A17" s="27" t="s">
        <v>2315</v>
      </c>
      <c r="B17" s="25" t="s">
        <v>2316</v>
      </c>
      <c r="C17" s="28">
        <v>-1387500</v>
      </c>
      <c r="D17" s="28">
        <v>0</v>
      </c>
      <c r="E17" s="28">
        <v>0</v>
      </c>
      <c r="F17" s="28">
        <v>0</v>
      </c>
      <c r="G17" s="28">
        <v>0</v>
      </c>
      <c r="H17" s="165" t="s">
        <v>2314</v>
      </c>
    </row>
    <row r="18" spans="1:8" ht="22.5">
      <c r="A18" s="27" t="s">
        <v>2317</v>
      </c>
      <c r="B18" s="25" t="s">
        <v>2318</v>
      </c>
      <c r="C18" s="28">
        <v>218596.09</v>
      </c>
      <c r="D18" s="28">
        <v>0</v>
      </c>
      <c r="E18" s="28">
        <v>0</v>
      </c>
      <c r="F18" s="28">
        <v>0</v>
      </c>
      <c r="G18" s="28">
        <v>0</v>
      </c>
      <c r="H18" s="165" t="s">
        <v>2314</v>
      </c>
    </row>
    <row r="19" spans="1:8" ht="22.5">
      <c r="A19" s="27" t="s">
        <v>2319</v>
      </c>
      <c r="B19" s="25" t="s">
        <v>2320</v>
      </c>
      <c r="C19" s="28">
        <v>49000</v>
      </c>
      <c r="D19" s="28">
        <v>0</v>
      </c>
      <c r="E19" s="28">
        <v>0</v>
      </c>
      <c r="F19" s="28">
        <v>0</v>
      </c>
      <c r="G19" s="28">
        <v>0</v>
      </c>
      <c r="H19" s="165" t="s">
        <v>2314</v>
      </c>
    </row>
    <row r="20" spans="1:8" ht="22.5">
      <c r="A20" s="27" t="s">
        <v>2321</v>
      </c>
      <c r="B20" s="25" t="s">
        <v>2322</v>
      </c>
      <c r="C20" s="28">
        <v>1815000</v>
      </c>
      <c r="D20" s="28">
        <v>0</v>
      </c>
      <c r="E20" s="28">
        <v>0</v>
      </c>
      <c r="F20" s="28">
        <v>0</v>
      </c>
      <c r="G20" s="28">
        <v>0</v>
      </c>
      <c r="H20" s="165" t="s">
        <v>2314</v>
      </c>
    </row>
    <row r="21" spans="1:8">
      <c r="A21" s="24" t="s">
        <v>123</v>
      </c>
      <c r="B21" s="24"/>
      <c r="C21" s="24"/>
      <c r="D21" s="24"/>
      <c r="E21" s="24"/>
      <c r="F21" s="24"/>
      <c r="G21" s="24"/>
      <c r="H21" s="24"/>
    </row>
    <row r="22" spans="1:8">
      <c r="A22" s="26" t="s">
        <v>110</v>
      </c>
      <c r="B22" s="26" t="s">
        <v>111</v>
      </c>
      <c r="C22" s="26" t="s">
        <v>112</v>
      </c>
      <c r="D22" s="26" t="s">
        <v>124</v>
      </c>
      <c r="E22" s="26" t="s">
        <v>125</v>
      </c>
      <c r="F22" s="26" t="s">
        <v>126</v>
      </c>
      <c r="G22" s="26" t="s">
        <v>127</v>
      </c>
      <c r="H22" s="26" t="s">
        <v>128</v>
      </c>
    </row>
    <row r="23" spans="1:8">
      <c r="A23" s="698">
        <v>1123</v>
      </c>
      <c r="B23" s="699" t="s">
        <v>129</v>
      </c>
      <c r="C23" s="700">
        <f>SUM(C24:C30)</f>
        <v>31438.15</v>
      </c>
      <c r="D23" s="700">
        <f>SUM(D24:D30)</f>
        <v>31438.15</v>
      </c>
      <c r="E23" s="700">
        <v>0</v>
      </c>
      <c r="F23" s="700">
        <v>0</v>
      </c>
      <c r="G23" s="700">
        <v>0</v>
      </c>
      <c r="H23" s="699"/>
    </row>
    <row r="24" spans="1:8" ht="22.5">
      <c r="A24" s="117" t="s">
        <v>2323</v>
      </c>
      <c r="B24" s="25" t="s">
        <v>2324</v>
      </c>
      <c r="C24" s="28">
        <v>1011</v>
      </c>
      <c r="D24" s="28">
        <v>1011</v>
      </c>
      <c r="E24" s="28"/>
      <c r="F24" s="28"/>
      <c r="G24" s="28"/>
      <c r="H24" s="165" t="s">
        <v>2314</v>
      </c>
    </row>
    <row r="25" spans="1:8" ht="22.5">
      <c r="A25" s="117" t="s">
        <v>2325</v>
      </c>
      <c r="B25" s="25" t="s">
        <v>2326</v>
      </c>
      <c r="C25" s="28">
        <v>277.18</v>
      </c>
      <c r="D25" s="28">
        <v>277.18</v>
      </c>
      <c r="E25" s="28"/>
      <c r="F25" s="28"/>
      <c r="G25" s="28"/>
      <c r="H25" s="165" t="s">
        <v>2314</v>
      </c>
    </row>
    <row r="26" spans="1:8" ht="22.5">
      <c r="A26" s="117" t="s">
        <v>2327</v>
      </c>
      <c r="B26" s="25" t="s">
        <v>2328</v>
      </c>
      <c r="C26" s="28">
        <v>-0.01</v>
      </c>
      <c r="D26" s="28">
        <v>-0.01</v>
      </c>
      <c r="E26" s="28"/>
      <c r="F26" s="28"/>
      <c r="G26" s="28"/>
      <c r="H26" s="165" t="s">
        <v>2314</v>
      </c>
    </row>
    <row r="27" spans="1:8" ht="22.5">
      <c r="A27" s="117" t="s">
        <v>2329</v>
      </c>
      <c r="B27" s="25" t="s">
        <v>2330</v>
      </c>
      <c r="C27" s="28">
        <v>-0.01</v>
      </c>
      <c r="D27" s="28">
        <v>-0.01</v>
      </c>
      <c r="E27" s="28"/>
      <c r="F27" s="28"/>
      <c r="G27" s="28"/>
      <c r="H27" s="165" t="s">
        <v>2314</v>
      </c>
    </row>
    <row r="28" spans="1:8" ht="22.5">
      <c r="A28" s="117" t="s">
        <v>2331</v>
      </c>
      <c r="B28" s="25" t="s">
        <v>2332</v>
      </c>
      <c r="C28" s="28">
        <v>27150</v>
      </c>
      <c r="D28" s="28">
        <v>27150</v>
      </c>
      <c r="E28" s="28"/>
      <c r="F28" s="28"/>
      <c r="G28" s="28"/>
      <c r="H28" s="165" t="s">
        <v>2314</v>
      </c>
    </row>
    <row r="29" spans="1:8" ht="22.5">
      <c r="A29" s="117" t="s">
        <v>2333</v>
      </c>
      <c r="B29" s="25" t="s">
        <v>2334</v>
      </c>
      <c r="C29" s="28">
        <v>-0.01</v>
      </c>
      <c r="D29" s="28">
        <v>-0.01</v>
      </c>
      <c r="E29" s="28"/>
      <c r="F29" s="28"/>
      <c r="G29" s="28"/>
      <c r="H29" s="165" t="s">
        <v>2314</v>
      </c>
    </row>
    <row r="30" spans="1:8" ht="22.5">
      <c r="A30" s="117" t="s">
        <v>2335</v>
      </c>
      <c r="B30" s="25" t="s">
        <v>2336</v>
      </c>
      <c r="C30" s="28">
        <v>3000</v>
      </c>
      <c r="D30" s="28">
        <v>3000</v>
      </c>
      <c r="E30" s="28"/>
      <c r="F30" s="28"/>
      <c r="G30" s="28"/>
      <c r="H30" s="165" t="s">
        <v>2314</v>
      </c>
    </row>
    <row r="31" spans="1:8">
      <c r="A31" s="27">
        <v>1124</v>
      </c>
      <c r="B31" s="25" t="s">
        <v>122</v>
      </c>
      <c r="C31" s="28">
        <v>0</v>
      </c>
      <c r="D31" s="28">
        <v>0</v>
      </c>
      <c r="E31" s="28"/>
      <c r="F31" s="28"/>
      <c r="G31" s="28"/>
      <c r="H31" s="165"/>
    </row>
    <row r="32" spans="1:8">
      <c r="A32" s="27">
        <v>1125</v>
      </c>
      <c r="B32" s="25" t="s">
        <v>131</v>
      </c>
      <c r="C32" s="28">
        <v>0</v>
      </c>
      <c r="D32" s="28">
        <v>0</v>
      </c>
      <c r="E32" s="28"/>
      <c r="F32" s="28"/>
      <c r="G32" s="28"/>
    </row>
    <row r="33" spans="1:8">
      <c r="A33" s="698">
        <v>1129</v>
      </c>
      <c r="B33" s="699" t="s">
        <v>2337</v>
      </c>
      <c r="C33" s="700">
        <f>SUM(C34:C35)</f>
        <v>12784046.23</v>
      </c>
      <c r="D33" s="700">
        <f>SUM(D34:D35)</f>
        <v>12784046.23</v>
      </c>
      <c r="E33" s="700"/>
      <c r="F33" s="700"/>
      <c r="G33" s="700"/>
      <c r="H33" s="699"/>
    </row>
    <row r="34" spans="1:8" ht="22.5">
      <c r="A34" s="27" t="s">
        <v>2338</v>
      </c>
      <c r="B34" s="25" t="s">
        <v>2339</v>
      </c>
      <c r="C34" s="28">
        <v>12679658.630000001</v>
      </c>
      <c r="D34" s="28">
        <v>12679658.630000001</v>
      </c>
      <c r="E34" s="28"/>
      <c r="F34" s="28"/>
      <c r="G34" s="28"/>
      <c r="H34" s="165" t="s">
        <v>1492</v>
      </c>
    </row>
    <row r="35" spans="1:8" ht="22.5">
      <c r="A35" s="27" t="s">
        <v>2340</v>
      </c>
      <c r="B35" s="25" t="s">
        <v>2341</v>
      </c>
      <c r="C35" s="28">
        <v>104387.6</v>
      </c>
      <c r="D35" s="28">
        <v>104387.6</v>
      </c>
      <c r="E35" s="28"/>
      <c r="F35" s="28"/>
      <c r="G35" s="28"/>
      <c r="H35" s="165" t="s">
        <v>1492</v>
      </c>
    </row>
    <row r="36" spans="1:8">
      <c r="A36" s="117">
        <v>1131</v>
      </c>
      <c r="B36" s="25" t="s">
        <v>132</v>
      </c>
      <c r="C36" s="28">
        <v>0</v>
      </c>
      <c r="D36" s="28">
        <v>0</v>
      </c>
      <c r="E36" s="28"/>
      <c r="F36" s="28"/>
      <c r="G36" s="28"/>
    </row>
    <row r="37" spans="1:8">
      <c r="A37" s="27">
        <v>1132</v>
      </c>
      <c r="B37" s="25" t="s">
        <v>134</v>
      </c>
      <c r="C37" s="28">
        <v>0</v>
      </c>
      <c r="D37" s="28">
        <v>0</v>
      </c>
      <c r="E37" s="28"/>
      <c r="F37" s="28"/>
      <c r="G37" s="28"/>
    </row>
    <row r="38" spans="1:8">
      <c r="A38" s="27">
        <v>1133</v>
      </c>
      <c r="B38" s="25" t="s">
        <v>135</v>
      </c>
      <c r="C38" s="28">
        <v>0</v>
      </c>
      <c r="D38" s="28">
        <v>0</v>
      </c>
      <c r="E38" s="28"/>
      <c r="F38" s="28"/>
      <c r="G38" s="28"/>
    </row>
    <row r="39" spans="1:8">
      <c r="A39" s="27">
        <v>1134</v>
      </c>
      <c r="B39" s="25" t="s">
        <v>136</v>
      </c>
      <c r="C39" s="28">
        <v>0</v>
      </c>
      <c r="D39" s="28">
        <v>0</v>
      </c>
      <c r="E39" s="28"/>
      <c r="F39" s="28"/>
      <c r="G39" s="28"/>
    </row>
    <row r="40" spans="1:8">
      <c r="A40" s="27">
        <v>1139</v>
      </c>
      <c r="B40" s="25" t="s">
        <v>137</v>
      </c>
      <c r="C40" s="28">
        <v>0</v>
      </c>
      <c r="D40" s="28">
        <v>0</v>
      </c>
      <c r="E40" s="28"/>
      <c r="F40" s="28"/>
      <c r="G40" s="28"/>
    </row>
    <row r="42" spans="1:8">
      <c r="A42" s="24" t="s">
        <v>138</v>
      </c>
      <c r="B42" s="24"/>
      <c r="C42" s="24"/>
      <c r="D42" s="24"/>
      <c r="E42" s="24"/>
      <c r="F42" s="24"/>
      <c r="G42" s="24"/>
      <c r="H42" s="24"/>
    </row>
    <row r="43" spans="1:8">
      <c r="A43" s="26" t="s">
        <v>110</v>
      </c>
      <c r="B43" s="26" t="s">
        <v>111</v>
      </c>
      <c r="C43" s="26" t="s">
        <v>112</v>
      </c>
      <c r="D43" s="26" t="s">
        <v>139</v>
      </c>
      <c r="E43" s="26" t="s">
        <v>140</v>
      </c>
      <c r="F43" s="26" t="s">
        <v>141</v>
      </c>
      <c r="G43" s="26" t="s">
        <v>142</v>
      </c>
      <c r="H43" s="26"/>
    </row>
    <row r="44" spans="1:8">
      <c r="A44" s="27">
        <v>1140</v>
      </c>
      <c r="B44" s="25" t="s">
        <v>143</v>
      </c>
      <c r="C44" s="28">
        <v>0</v>
      </c>
    </row>
    <row r="45" spans="1:8">
      <c r="A45" s="27">
        <v>1141</v>
      </c>
      <c r="B45" s="25" t="s">
        <v>144</v>
      </c>
      <c r="C45" s="28">
        <v>0</v>
      </c>
    </row>
    <row r="46" spans="1:8">
      <c r="A46" s="27">
        <v>1142</v>
      </c>
      <c r="B46" s="25" t="s">
        <v>145</v>
      </c>
      <c r="C46" s="28">
        <v>0</v>
      </c>
    </row>
    <row r="47" spans="1:8">
      <c r="A47" s="27">
        <v>1143</v>
      </c>
      <c r="B47" s="25" t="s">
        <v>146</v>
      </c>
      <c r="C47" s="28">
        <v>0</v>
      </c>
    </row>
    <row r="48" spans="1:8">
      <c r="A48" s="27">
        <v>1144</v>
      </c>
      <c r="B48" s="25" t="s">
        <v>147</v>
      </c>
      <c r="C48" s="28">
        <v>0</v>
      </c>
    </row>
    <row r="49" spans="1:8">
      <c r="A49" s="27">
        <v>1145</v>
      </c>
      <c r="B49" s="25" t="s">
        <v>148</v>
      </c>
      <c r="C49" s="28">
        <v>0</v>
      </c>
    </row>
    <row r="51" spans="1:8">
      <c r="A51" s="24" t="s">
        <v>149</v>
      </c>
      <c r="B51" s="24"/>
      <c r="C51" s="24"/>
      <c r="D51" s="24"/>
      <c r="E51" s="24"/>
      <c r="F51" s="24"/>
      <c r="G51" s="24"/>
      <c r="H51" s="24"/>
    </row>
    <row r="52" spans="1:8">
      <c r="A52" s="26" t="s">
        <v>110</v>
      </c>
      <c r="B52" s="26" t="s">
        <v>111</v>
      </c>
      <c r="C52" s="26" t="s">
        <v>112</v>
      </c>
      <c r="D52" s="26" t="s">
        <v>150</v>
      </c>
      <c r="E52" s="26" t="s">
        <v>151</v>
      </c>
      <c r="F52" s="26" t="s">
        <v>152</v>
      </c>
      <c r="G52" s="26"/>
      <c r="H52" s="26"/>
    </row>
    <row r="53" spans="1:8">
      <c r="A53" s="701">
        <v>1150</v>
      </c>
      <c r="B53" s="702" t="s">
        <v>153</v>
      </c>
      <c r="C53" s="703">
        <f>+C54</f>
        <v>909610.99000000011</v>
      </c>
      <c r="D53" s="702"/>
      <c r="E53" s="702"/>
      <c r="F53" s="702"/>
      <c r="G53" s="702"/>
      <c r="H53" s="702"/>
    </row>
    <row r="54" spans="1:8">
      <c r="A54" s="701">
        <v>1151</v>
      </c>
      <c r="B54" s="702" t="s">
        <v>154</v>
      </c>
      <c r="C54" s="703">
        <f>SUM(C55:C82)</f>
        <v>909610.99000000011</v>
      </c>
      <c r="D54" s="702"/>
      <c r="E54" s="702"/>
      <c r="F54" s="702"/>
      <c r="G54" s="702"/>
      <c r="H54" s="702"/>
    </row>
    <row r="55" spans="1:8">
      <c r="A55" s="27" t="s">
        <v>2342</v>
      </c>
      <c r="B55" s="25" t="s">
        <v>2343</v>
      </c>
      <c r="C55" s="28">
        <v>139944.4</v>
      </c>
      <c r="D55" s="27" t="s">
        <v>706</v>
      </c>
      <c r="E55" s="27" t="s">
        <v>2344</v>
      </c>
    </row>
    <row r="56" spans="1:8">
      <c r="A56" s="27" t="s">
        <v>2345</v>
      </c>
      <c r="B56" s="25" t="s">
        <v>2346</v>
      </c>
      <c r="C56" s="28">
        <v>60768.99</v>
      </c>
      <c r="D56" s="27" t="s">
        <v>706</v>
      </c>
      <c r="E56" s="27" t="s">
        <v>2344</v>
      </c>
    </row>
    <row r="57" spans="1:8">
      <c r="A57" s="27" t="s">
        <v>2347</v>
      </c>
      <c r="B57" s="25" t="s">
        <v>2348</v>
      </c>
      <c r="C57" s="28">
        <v>7741</v>
      </c>
      <c r="D57" s="27" t="s">
        <v>706</v>
      </c>
      <c r="E57" s="27" t="s">
        <v>2344</v>
      </c>
    </row>
    <row r="58" spans="1:8">
      <c r="A58" s="27" t="s">
        <v>2349</v>
      </c>
      <c r="B58" s="25" t="s">
        <v>2350</v>
      </c>
      <c r="C58" s="28">
        <v>21210.91</v>
      </c>
      <c r="D58" s="27" t="s">
        <v>706</v>
      </c>
      <c r="E58" s="27" t="s">
        <v>2344</v>
      </c>
    </row>
    <row r="59" spans="1:8">
      <c r="A59" s="27" t="s">
        <v>2351</v>
      </c>
      <c r="B59" s="25" t="s">
        <v>2352</v>
      </c>
      <c r="C59" s="28">
        <v>6628.93</v>
      </c>
      <c r="D59" s="27" t="s">
        <v>706</v>
      </c>
      <c r="E59" s="27" t="s">
        <v>2344</v>
      </c>
    </row>
    <row r="60" spans="1:8">
      <c r="A60" s="27" t="s">
        <v>2353</v>
      </c>
      <c r="B60" s="25" t="s">
        <v>2354</v>
      </c>
      <c r="C60" s="28">
        <v>2569.64</v>
      </c>
      <c r="D60" s="27" t="s">
        <v>706</v>
      </c>
      <c r="E60" s="27" t="s">
        <v>2344</v>
      </c>
    </row>
    <row r="61" spans="1:8">
      <c r="A61" s="27" t="s">
        <v>2355</v>
      </c>
      <c r="B61" s="25" t="s">
        <v>2356</v>
      </c>
      <c r="C61" s="28">
        <v>3489.66</v>
      </c>
      <c r="D61" s="27" t="s">
        <v>706</v>
      </c>
      <c r="E61" s="27" t="s">
        <v>2344</v>
      </c>
    </row>
    <row r="62" spans="1:8">
      <c r="A62" s="27" t="s">
        <v>2357</v>
      </c>
      <c r="B62" s="25" t="s">
        <v>2358</v>
      </c>
      <c r="C62" s="28">
        <v>965.07</v>
      </c>
      <c r="D62" s="27" t="s">
        <v>706</v>
      </c>
      <c r="E62" s="27" t="s">
        <v>2344</v>
      </c>
    </row>
    <row r="63" spans="1:8">
      <c r="A63" s="27" t="s">
        <v>2359</v>
      </c>
      <c r="B63" s="25" t="s">
        <v>2360</v>
      </c>
      <c r="C63" s="28">
        <v>1137.23</v>
      </c>
      <c r="D63" s="27" t="s">
        <v>706</v>
      </c>
      <c r="E63" s="27" t="s">
        <v>2344</v>
      </c>
    </row>
    <row r="64" spans="1:8">
      <c r="A64" s="27" t="s">
        <v>2361</v>
      </c>
      <c r="B64" s="25" t="s">
        <v>2362</v>
      </c>
      <c r="C64" s="28">
        <v>8907.6299999999992</v>
      </c>
      <c r="D64" s="27" t="s">
        <v>706</v>
      </c>
      <c r="E64" s="27" t="s">
        <v>2344</v>
      </c>
    </row>
    <row r="65" spans="1:5">
      <c r="A65" s="27" t="s">
        <v>2363</v>
      </c>
      <c r="B65" s="25" t="s">
        <v>2364</v>
      </c>
      <c r="C65" s="28">
        <v>55121.07</v>
      </c>
      <c r="D65" s="27" t="s">
        <v>706</v>
      </c>
      <c r="E65" s="27" t="s">
        <v>2344</v>
      </c>
    </row>
    <row r="66" spans="1:5">
      <c r="A66" s="27" t="s">
        <v>2365</v>
      </c>
      <c r="B66" s="25" t="s">
        <v>2366</v>
      </c>
      <c r="C66" s="28">
        <v>4889.1099999999997</v>
      </c>
      <c r="D66" s="27" t="s">
        <v>706</v>
      </c>
      <c r="E66" s="27" t="s">
        <v>2344</v>
      </c>
    </row>
    <row r="67" spans="1:5">
      <c r="A67" s="27" t="s">
        <v>2367</v>
      </c>
      <c r="B67" s="25" t="s">
        <v>2368</v>
      </c>
      <c r="C67" s="28">
        <v>4828.3</v>
      </c>
      <c r="D67" s="27" t="s">
        <v>706</v>
      </c>
      <c r="E67" s="27" t="s">
        <v>2344</v>
      </c>
    </row>
    <row r="68" spans="1:5">
      <c r="A68" s="27" t="s">
        <v>2369</v>
      </c>
      <c r="B68" s="25" t="s">
        <v>2370</v>
      </c>
      <c r="C68" s="28">
        <v>71540.399999999994</v>
      </c>
      <c r="D68" s="27" t="s">
        <v>706</v>
      </c>
      <c r="E68" s="27" t="s">
        <v>2344</v>
      </c>
    </row>
    <row r="69" spans="1:5">
      <c r="A69" s="27" t="s">
        <v>2371</v>
      </c>
      <c r="B69" s="25" t="s">
        <v>2372</v>
      </c>
      <c r="C69" s="28">
        <v>48063.8</v>
      </c>
      <c r="D69" s="27" t="s">
        <v>706</v>
      </c>
      <c r="E69" s="27" t="s">
        <v>2344</v>
      </c>
    </row>
    <row r="70" spans="1:5">
      <c r="A70" s="27" t="s">
        <v>2373</v>
      </c>
      <c r="B70" s="25" t="s">
        <v>2374</v>
      </c>
      <c r="C70" s="28">
        <v>2154.9499999999998</v>
      </c>
      <c r="D70" s="27" t="s">
        <v>706</v>
      </c>
      <c r="E70" s="27" t="s">
        <v>2344</v>
      </c>
    </row>
    <row r="71" spans="1:5">
      <c r="A71" s="27" t="s">
        <v>2375</v>
      </c>
      <c r="B71" s="25" t="s">
        <v>2376</v>
      </c>
      <c r="C71" s="28">
        <v>21539.82</v>
      </c>
      <c r="D71" s="27" t="s">
        <v>706</v>
      </c>
      <c r="E71" s="27" t="s">
        <v>2344</v>
      </c>
    </row>
    <row r="72" spans="1:5">
      <c r="A72" s="27" t="s">
        <v>2377</v>
      </c>
      <c r="B72" s="25" t="s">
        <v>2378</v>
      </c>
      <c r="C72" s="28">
        <v>17112.97</v>
      </c>
      <c r="D72" s="27" t="s">
        <v>706</v>
      </c>
      <c r="E72" s="27" t="s">
        <v>2344</v>
      </c>
    </row>
    <row r="73" spans="1:5">
      <c r="A73" s="27" t="s">
        <v>2379</v>
      </c>
      <c r="B73" s="25" t="s">
        <v>2380</v>
      </c>
      <c r="C73" s="28">
        <v>3269.1</v>
      </c>
      <c r="D73" s="27" t="s">
        <v>706</v>
      </c>
      <c r="E73" s="27" t="s">
        <v>2344</v>
      </c>
    </row>
    <row r="74" spans="1:5">
      <c r="A74" s="27" t="s">
        <v>2381</v>
      </c>
      <c r="B74" s="25" t="s">
        <v>2382</v>
      </c>
      <c r="C74" s="28">
        <v>293613.58</v>
      </c>
      <c r="D74" s="27" t="s">
        <v>706</v>
      </c>
      <c r="E74" s="27" t="s">
        <v>2344</v>
      </c>
    </row>
    <row r="75" spans="1:5">
      <c r="A75" s="27" t="s">
        <v>2383</v>
      </c>
      <c r="B75" s="25" t="s">
        <v>2384</v>
      </c>
      <c r="C75" s="28">
        <v>75442.7</v>
      </c>
      <c r="D75" s="27" t="s">
        <v>706</v>
      </c>
      <c r="E75" s="27" t="s">
        <v>2344</v>
      </c>
    </row>
    <row r="76" spans="1:5">
      <c r="A76" s="27" t="s">
        <v>2385</v>
      </c>
      <c r="B76" s="25" t="s">
        <v>2386</v>
      </c>
      <c r="C76" s="28">
        <v>69.81</v>
      </c>
      <c r="D76" s="27" t="s">
        <v>706</v>
      </c>
      <c r="E76" s="27" t="s">
        <v>2344</v>
      </c>
    </row>
    <row r="77" spans="1:5">
      <c r="A77" s="27" t="s">
        <v>2387</v>
      </c>
      <c r="B77" s="25" t="s">
        <v>2388</v>
      </c>
      <c r="C77" s="28">
        <v>306.02</v>
      </c>
      <c r="D77" s="27" t="s">
        <v>706</v>
      </c>
      <c r="E77" s="27" t="s">
        <v>2344</v>
      </c>
    </row>
    <row r="78" spans="1:5">
      <c r="A78" s="27" t="s">
        <v>2389</v>
      </c>
      <c r="B78" s="25" t="s">
        <v>2390</v>
      </c>
      <c r="C78" s="28">
        <v>12478.51</v>
      </c>
      <c r="D78" s="27" t="s">
        <v>706</v>
      </c>
      <c r="E78" s="27" t="s">
        <v>2344</v>
      </c>
    </row>
    <row r="79" spans="1:5">
      <c r="A79" s="27" t="s">
        <v>2391</v>
      </c>
      <c r="B79" s="25" t="s">
        <v>2392</v>
      </c>
      <c r="C79" s="28">
        <v>30286.720000000001</v>
      </c>
      <c r="D79" s="27" t="s">
        <v>706</v>
      </c>
      <c r="E79" s="27" t="s">
        <v>2344</v>
      </c>
    </row>
    <row r="80" spans="1:5">
      <c r="A80" s="27" t="s">
        <v>2393</v>
      </c>
      <c r="B80" s="25" t="s">
        <v>2394</v>
      </c>
      <c r="C80" s="28">
        <v>5954.92</v>
      </c>
      <c r="D80" s="27" t="s">
        <v>706</v>
      </c>
      <c r="E80" s="27" t="s">
        <v>2344</v>
      </c>
    </row>
    <row r="81" spans="1:9">
      <c r="A81" s="27" t="s">
        <v>2395</v>
      </c>
      <c r="B81" s="25" t="s">
        <v>2396</v>
      </c>
      <c r="C81" s="28">
        <v>972.42</v>
      </c>
      <c r="D81" s="27" t="s">
        <v>706</v>
      </c>
      <c r="E81" s="27" t="s">
        <v>2344</v>
      </c>
    </row>
    <row r="82" spans="1:9">
      <c r="A82" s="27" t="s">
        <v>2397</v>
      </c>
      <c r="B82" s="25" t="s">
        <v>2398</v>
      </c>
      <c r="C82" s="28">
        <v>8603.33</v>
      </c>
      <c r="D82" s="27" t="s">
        <v>706</v>
      </c>
      <c r="E82" s="27" t="s">
        <v>2344</v>
      </c>
    </row>
    <row r="83" spans="1:9">
      <c r="A83" s="24" t="s">
        <v>2395</v>
      </c>
      <c r="B83" s="24" t="s">
        <v>2396</v>
      </c>
      <c r="C83" s="24"/>
      <c r="D83" s="24"/>
      <c r="E83" s="24"/>
      <c r="F83" s="24"/>
      <c r="G83" s="24"/>
      <c r="H83" s="24"/>
    </row>
    <row r="84" spans="1:9">
      <c r="A84" s="26" t="s">
        <v>2397</v>
      </c>
      <c r="B84" s="26" t="s">
        <v>2398</v>
      </c>
      <c r="C84" s="26" t="s">
        <v>112</v>
      </c>
      <c r="D84" s="26" t="s">
        <v>113</v>
      </c>
      <c r="E84" s="26" t="s">
        <v>128</v>
      </c>
      <c r="F84" s="26"/>
      <c r="G84" s="26"/>
      <c r="H84" s="26"/>
    </row>
    <row r="85" spans="1:9">
      <c r="A85" s="27">
        <v>1213</v>
      </c>
      <c r="B85" s="25" t="s">
        <v>156</v>
      </c>
      <c r="C85" s="28">
        <v>0</v>
      </c>
    </row>
    <row r="87" spans="1:9">
      <c r="A87" s="24" t="s">
        <v>157</v>
      </c>
      <c r="B87" s="24"/>
      <c r="C87" s="24"/>
      <c r="D87" s="24"/>
      <c r="E87" s="24"/>
      <c r="F87" s="24"/>
      <c r="G87" s="24"/>
      <c r="H87" s="24"/>
    </row>
    <row r="88" spans="1:9">
      <c r="A88" s="26" t="s">
        <v>110</v>
      </c>
      <c r="B88" s="26" t="s">
        <v>111</v>
      </c>
      <c r="C88" s="26" t="s">
        <v>112</v>
      </c>
      <c r="D88" s="26"/>
      <c r="E88" s="26"/>
      <c r="F88" s="26"/>
      <c r="G88" s="26"/>
      <c r="H88" s="26"/>
    </row>
    <row r="89" spans="1:9">
      <c r="A89" s="27">
        <v>1214</v>
      </c>
      <c r="B89" s="25" t="s">
        <v>158</v>
      </c>
      <c r="C89" s="28">
        <v>0</v>
      </c>
    </row>
    <row r="91" spans="1:9">
      <c r="A91" s="24" t="s">
        <v>159</v>
      </c>
      <c r="B91" s="24"/>
      <c r="C91" s="24"/>
      <c r="D91" s="24"/>
      <c r="E91" s="24"/>
      <c r="F91" s="24"/>
      <c r="G91" s="24"/>
      <c r="H91" s="24"/>
      <c r="I91" s="24"/>
    </row>
    <row r="92" spans="1:9">
      <c r="A92" s="26" t="s">
        <v>110</v>
      </c>
      <c r="B92" s="26" t="s">
        <v>111</v>
      </c>
      <c r="C92" s="26" t="s">
        <v>112</v>
      </c>
      <c r="D92" s="26" t="s">
        <v>160</v>
      </c>
      <c r="E92" s="26" t="s">
        <v>161</v>
      </c>
      <c r="F92" s="26" t="s">
        <v>150</v>
      </c>
      <c r="G92" s="26" t="s">
        <v>162</v>
      </c>
      <c r="H92" s="26" t="s">
        <v>163</v>
      </c>
      <c r="I92" s="26" t="s">
        <v>164</v>
      </c>
    </row>
    <row r="93" spans="1:9">
      <c r="A93" s="701">
        <v>1230</v>
      </c>
      <c r="B93" s="702" t="s">
        <v>165</v>
      </c>
      <c r="C93" s="703">
        <f>+C94+C95+C96+C97+C98+C100+C101</f>
        <v>296080.78999999998</v>
      </c>
      <c r="D93" s="703">
        <f>+D94+D95+D96+D97+D98+D100+D101</f>
        <v>0</v>
      </c>
      <c r="E93" s="703">
        <f>+E94+E95+E96+E97+E98+E100+E101</f>
        <v>0</v>
      </c>
      <c r="F93" s="702"/>
      <c r="G93" s="702"/>
      <c r="H93" s="702"/>
      <c r="I93" s="702"/>
    </row>
    <row r="94" spans="1:9">
      <c r="A94" s="117">
        <v>1231</v>
      </c>
      <c r="B94" s="25" t="s">
        <v>168</v>
      </c>
      <c r="C94" s="28">
        <v>0</v>
      </c>
      <c r="D94" s="28">
        <v>0</v>
      </c>
      <c r="E94" s="28">
        <v>0</v>
      </c>
    </row>
    <row r="95" spans="1:9">
      <c r="A95" s="27">
        <v>1232</v>
      </c>
      <c r="B95" s="25" t="s">
        <v>170</v>
      </c>
      <c r="C95" s="28">
        <v>0</v>
      </c>
      <c r="D95" s="28">
        <v>0</v>
      </c>
      <c r="E95" s="28">
        <v>0</v>
      </c>
      <c r="G95" s="28"/>
    </row>
    <row r="96" spans="1:9">
      <c r="A96" s="117">
        <v>1233</v>
      </c>
      <c r="B96" s="25" t="s">
        <v>171</v>
      </c>
      <c r="C96" s="28">
        <v>0</v>
      </c>
      <c r="D96" s="28">
        <v>0</v>
      </c>
      <c r="E96" s="28">
        <v>0</v>
      </c>
    </row>
    <row r="97" spans="1:17">
      <c r="A97" s="27">
        <v>1234</v>
      </c>
      <c r="B97" s="25" t="s">
        <v>172</v>
      </c>
      <c r="C97" s="28">
        <v>0</v>
      </c>
      <c r="D97" s="28">
        <v>0</v>
      </c>
      <c r="E97" s="28">
        <v>0</v>
      </c>
    </row>
    <row r="98" spans="1:17">
      <c r="A98" s="704">
        <v>1235</v>
      </c>
      <c r="B98" s="705" t="s">
        <v>173</v>
      </c>
      <c r="C98" s="706">
        <f>+C99</f>
        <v>296080.78999999998</v>
      </c>
      <c r="D98" s="706">
        <f t="shared" ref="D98:E98" si="1">+D99</f>
        <v>0</v>
      </c>
      <c r="E98" s="706">
        <f t="shared" si="1"/>
        <v>0</v>
      </c>
      <c r="F98" s="705"/>
      <c r="G98" s="705"/>
      <c r="H98" s="705"/>
      <c r="I98" s="705"/>
    </row>
    <row r="99" spans="1:17">
      <c r="A99" s="117" t="s">
        <v>2399</v>
      </c>
      <c r="B99" s="25" t="s">
        <v>2400</v>
      </c>
      <c r="C99" s="28">
        <v>296080.78999999998</v>
      </c>
      <c r="D99" s="28"/>
      <c r="E99" s="28"/>
    </row>
    <row r="100" spans="1:17">
      <c r="A100" s="27">
        <v>1236</v>
      </c>
      <c r="B100" s="25" t="s">
        <v>174</v>
      </c>
      <c r="C100" s="28">
        <v>0</v>
      </c>
      <c r="D100" s="28">
        <v>0</v>
      </c>
      <c r="E100" s="28">
        <v>0</v>
      </c>
    </row>
    <row r="101" spans="1:17">
      <c r="A101" s="117">
        <v>1239</v>
      </c>
      <c r="B101" s="25" t="s">
        <v>175</v>
      </c>
      <c r="C101" s="28">
        <v>0</v>
      </c>
      <c r="D101" s="28">
        <v>0</v>
      </c>
      <c r="E101" s="28">
        <v>0</v>
      </c>
    </row>
    <row r="102" spans="1:17">
      <c r="A102" s="701">
        <v>1240</v>
      </c>
      <c r="B102" s="702" t="s">
        <v>176</v>
      </c>
      <c r="C102" s="703">
        <f>+C103+C108+C112+C114+C117+C119</f>
        <v>4245784.76</v>
      </c>
      <c r="D102" s="703">
        <f>+D103+D108+D112+D114+D117+D119+D125+D126</f>
        <v>392548.44</v>
      </c>
      <c r="E102" s="703">
        <f>+E103+E108+E112+E114+E117+E119+E125+E126</f>
        <v>3480592.41</v>
      </c>
      <c r="F102" s="702" t="s">
        <v>585</v>
      </c>
      <c r="G102" s="702"/>
      <c r="H102" s="702"/>
      <c r="I102" s="702"/>
      <c r="J102" s="328"/>
      <c r="K102" s="328"/>
      <c r="L102" s="31"/>
      <c r="M102" s="116"/>
      <c r="N102" s="707"/>
      <c r="O102" s="116"/>
    </row>
    <row r="103" spans="1:17">
      <c r="A103" s="701">
        <v>1241</v>
      </c>
      <c r="B103" s="702" t="s">
        <v>177</v>
      </c>
      <c r="C103" s="703">
        <f>SUM(C104:C107)</f>
        <v>2528335.6</v>
      </c>
      <c r="D103" s="703">
        <f t="shared" ref="D103" si="2">SUM(D104:D107)</f>
        <v>135889.52038626891</v>
      </c>
      <c r="E103" s="703">
        <f>SUM(E104:E107)</f>
        <v>1948452.6754103655</v>
      </c>
      <c r="F103" s="702" t="s">
        <v>585</v>
      </c>
      <c r="G103" s="708">
        <v>0.1</v>
      </c>
      <c r="H103" s="702"/>
      <c r="I103" s="702"/>
      <c r="J103" s="709"/>
      <c r="K103" s="709"/>
      <c r="L103" s="31"/>
      <c r="M103" s="116"/>
      <c r="N103" s="707"/>
      <c r="O103" s="710"/>
      <c r="P103" s="710"/>
      <c r="Q103" s="710"/>
    </row>
    <row r="104" spans="1:17">
      <c r="A104" s="117" t="s">
        <v>2401</v>
      </c>
      <c r="B104" s="25" t="s">
        <v>2402</v>
      </c>
      <c r="C104" s="31">
        <v>474294.14</v>
      </c>
      <c r="D104" s="31">
        <v>22315.554342055766</v>
      </c>
      <c r="E104" s="31">
        <v>319971.70523119689</v>
      </c>
      <c r="F104" s="25" t="s">
        <v>585</v>
      </c>
      <c r="G104" s="711">
        <v>0.1</v>
      </c>
      <c r="I104" s="25" t="s">
        <v>1499</v>
      </c>
      <c r="J104" s="712"/>
      <c r="K104" s="712"/>
      <c r="L104" s="31"/>
      <c r="M104" s="116"/>
      <c r="N104" s="707"/>
      <c r="O104" s="713"/>
      <c r="P104" s="710"/>
      <c r="Q104" s="710"/>
    </row>
    <row r="105" spans="1:17">
      <c r="A105" s="117" t="s">
        <v>2403</v>
      </c>
      <c r="B105" s="25" t="s">
        <v>2404</v>
      </c>
      <c r="C105" s="31">
        <v>88044</v>
      </c>
      <c r="D105" s="31">
        <v>4982.1717466086147</v>
      </c>
      <c r="E105" s="31">
        <v>71436.898455742819</v>
      </c>
      <c r="F105" s="25" t="s">
        <v>585</v>
      </c>
      <c r="G105" s="711">
        <v>0.1</v>
      </c>
      <c r="I105" s="25" t="s">
        <v>1499</v>
      </c>
      <c r="J105" s="712"/>
      <c r="K105" s="712"/>
      <c r="L105" s="31"/>
      <c r="M105" s="116"/>
      <c r="N105" s="707"/>
      <c r="O105" s="713"/>
      <c r="P105" s="710"/>
      <c r="Q105" s="710"/>
    </row>
    <row r="106" spans="1:17">
      <c r="A106" s="117" t="s">
        <v>2405</v>
      </c>
      <c r="B106" s="25" t="s">
        <v>2406</v>
      </c>
      <c r="C106" s="31">
        <v>904652.39</v>
      </c>
      <c r="D106" s="31">
        <v>48533.148380150284</v>
      </c>
      <c r="E106" s="31">
        <v>695892.82925269206</v>
      </c>
      <c r="F106" s="25" t="s">
        <v>585</v>
      </c>
      <c r="G106" s="711">
        <v>0.1</v>
      </c>
      <c r="I106" s="25" t="s">
        <v>1499</v>
      </c>
      <c r="J106" s="712"/>
      <c r="K106" s="712"/>
      <c r="L106" s="31"/>
      <c r="M106" s="116"/>
      <c r="N106" s="707"/>
      <c r="O106" s="713"/>
      <c r="P106" s="710"/>
      <c r="Q106" s="710"/>
    </row>
    <row r="107" spans="1:17">
      <c r="A107" s="117" t="s">
        <v>2407</v>
      </c>
      <c r="B107" s="25" t="s">
        <v>2408</v>
      </c>
      <c r="C107" s="31">
        <v>1061345.07</v>
      </c>
      <c r="D107" s="31">
        <v>60058.645917454254</v>
      </c>
      <c r="E107" s="31">
        <v>861151.24247073359</v>
      </c>
      <c r="F107" s="25" t="s">
        <v>585</v>
      </c>
      <c r="G107" s="711">
        <v>0.1</v>
      </c>
      <c r="I107" s="25" t="s">
        <v>1499</v>
      </c>
      <c r="J107" s="712"/>
      <c r="K107" s="712"/>
      <c r="L107" s="31"/>
      <c r="M107" s="116"/>
      <c r="N107" s="707"/>
      <c r="O107" s="713"/>
      <c r="P107" s="710"/>
      <c r="Q107" s="710"/>
    </row>
    <row r="108" spans="1:17">
      <c r="A108" s="704">
        <v>1242</v>
      </c>
      <c r="B108" s="705" t="s">
        <v>179</v>
      </c>
      <c r="C108" s="706">
        <f>SUM(C109:C111)</f>
        <v>245615.21</v>
      </c>
      <c r="D108" s="706">
        <f t="shared" ref="D108" si="3">SUM(D109:D111)</f>
        <v>19572.959999999995</v>
      </c>
      <c r="E108" s="706">
        <f>SUM(E109:E111)</f>
        <v>187171.53318933156</v>
      </c>
      <c r="F108" s="705" t="s">
        <v>585</v>
      </c>
      <c r="G108" s="714">
        <v>0.1</v>
      </c>
      <c r="H108" s="705"/>
      <c r="I108" s="705"/>
      <c r="J108" s="709"/>
      <c r="K108" s="709"/>
      <c r="L108" s="31"/>
      <c r="M108" s="116"/>
      <c r="N108" s="707"/>
      <c r="O108" s="713"/>
      <c r="P108" s="710"/>
      <c r="Q108" s="710"/>
    </row>
    <row r="109" spans="1:17">
      <c r="A109" s="117" t="s">
        <v>2409</v>
      </c>
      <c r="B109" s="116" t="s">
        <v>1510</v>
      </c>
      <c r="C109" s="31">
        <v>63596.1</v>
      </c>
      <c r="D109" s="31">
        <v>3528.3454124268665</v>
      </c>
      <c r="E109" s="31">
        <v>33740.722939477782</v>
      </c>
      <c r="F109" s="25" t="s">
        <v>585</v>
      </c>
      <c r="G109" s="711">
        <v>0.1</v>
      </c>
      <c r="I109" s="25" t="s">
        <v>1499</v>
      </c>
      <c r="J109" s="712"/>
      <c r="K109" s="712"/>
      <c r="L109" s="31"/>
      <c r="M109" s="116"/>
      <c r="N109" s="707"/>
      <c r="O109" s="710"/>
      <c r="P109" s="710"/>
      <c r="Q109" s="710"/>
    </row>
    <row r="110" spans="1:17">
      <c r="A110" s="117" t="s">
        <v>2410</v>
      </c>
      <c r="B110" s="116" t="s">
        <v>2411</v>
      </c>
      <c r="C110" s="31">
        <v>11801.81</v>
      </c>
      <c r="D110" s="31">
        <v>1040.3055639914207</v>
      </c>
      <c r="E110" s="31">
        <v>9948.1931908953229</v>
      </c>
      <c r="F110" s="25" t="s">
        <v>585</v>
      </c>
      <c r="G110" s="711">
        <v>0.1</v>
      </c>
      <c r="I110" s="25" t="s">
        <v>1499</v>
      </c>
      <c r="J110" s="712"/>
      <c r="K110" s="712"/>
      <c r="L110" s="31"/>
      <c r="M110" s="116"/>
      <c r="N110" s="707"/>
      <c r="O110" s="710"/>
      <c r="P110" s="710"/>
      <c r="Q110" s="710"/>
    </row>
    <row r="111" spans="1:17">
      <c r="A111" s="117" t="s">
        <v>2412</v>
      </c>
      <c r="B111" s="116" t="s">
        <v>2413</v>
      </c>
      <c r="C111" s="31">
        <v>170217.3</v>
      </c>
      <c r="D111" s="31">
        <v>15004.309023581709</v>
      </c>
      <c r="E111" s="31">
        <v>143482.61705895845</v>
      </c>
      <c r="F111" s="25" t="s">
        <v>585</v>
      </c>
      <c r="G111" s="711">
        <v>0.1</v>
      </c>
      <c r="I111" s="25" t="s">
        <v>1499</v>
      </c>
      <c r="J111" s="712"/>
      <c r="K111" s="712"/>
      <c r="L111" s="31"/>
      <c r="M111" s="116"/>
      <c r="N111" s="707"/>
      <c r="O111" s="710"/>
      <c r="P111" s="710"/>
      <c r="Q111" s="710"/>
    </row>
    <row r="112" spans="1:17">
      <c r="A112" s="704">
        <v>1243</v>
      </c>
      <c r="B112" s="705" t="s">
        <v>181</v>
      </c>
      <c r="C112" s="706">
        <f>+C113</f>
        <v>4420</v>
      </c>
      <c r="D112" s="706">
        <f t="shared" ref="D112" si="4">+D113</f>
        <v>250.11584117043833</v>
      </c>
      <c r="E112" s="706">
        <f>+E113</f>
        <v>3586.2874378081788</v>
      </c>
      <c r="F112" s="705" t="s">
        <v>585</v>
      </c>
      <c r="G112" s="714">
        <v>0.1</v>
      </c>
      <c r="H112" s="705"/>
      <c r="I112" s="705"/>
      <c r="J112" s="709"/>
      <c r="K112" s="709"/>
      <c r="L112" s="31"/>
      <c r="M112" s="116"/>
      <c r="N112" s="707"/>
      <c r="O112" s="710"/>
      <c r="P112" s="710"/>
      <c r="Q112" s="710"/>
    </row>
    <row r="113" spans="1:17">
      <c r="A113" s="117" t="s">
        <v>2414</v>
      </c>
      <c r="B113" s="25" t="s">
        <v>1514</v>
      </c>
      <c r="C113" s="31">
        <v>4420</v>
      </c>
      <c r="D113" s="31">
        <v>250.11584117043833</v>
      </c>
      <c r="E113" s="31">
        <v>3586.2874378081788</v>
      </c>
      <c r="F113" s="25" t="s">
        <v>585</v>
      </c>
      <c r="G113" s="711">
        <v>0.1</v>
      </c>
      <c r="I113" s="25" t="s">
        <v>1499</v>
      </c>
      <c r="J113" s="712"/>
      <c r="K113" s="712"/>
      <c r="L113" s="31"/>
      <c r="M113" s="116"/>
      <c r="N113" s="707"/>
      <c r="O113" s="710"/>
      <c r="P113" s="710"/>
      <c r="Q113" s="710"/>
    </row>
    <row r="114" spans="1:17">
      <c r="A114" s="704">
        <v>1244</v>
      </c>
      <c r="B114" s="705" t="s">
        <v>182</v>
      </c>
      <c r="C114" s="706">
        <f>SUM(C115:C116)</f>
        <v>841860.53</v>
      </c>
      <c r="D114" s="706">
        <f t="shared" ref="D114" si="5">SUM(D115:D116)</f>
        <v>210465.12</v>
      </c>
      <c r="E114" s="706">
        <f>SUM(E115:E116)</f>
        <v>845892.99070506659</v>
      </c>
      <c r="F114" s="705" t="s">
        <v>585</v>
      </c>
      <c r="G114" s="714">
        <v>0.2</v>
      </c>
      <c r="H114" s="705"/>
      <c r="I114" s="705"/>
      <c r="J114" s="328"/>
      <c r="K114" s="328"/>
      <c r="L114" s="31"/>
      <c r="M114" s="116"/>
      <c r="N114" s="707"/>
      <c r="O114" s="116"/>
    </row>
    <row r="115" spans="1:17">
      <c r="A115" s="117" t="s">
        <v>2415</v>
      </c>
      <c r="B115" s="116" t="s">
        <v>2416</v>
      </c>
      <c r="C115" s="31">
        <v>517240.52</v>
      </c>
      <c r="D115" s="31">
        <v>129310.12231997907</v>
      </c>
      <c r="E115" s="31">
        <v>519718.07061276981</v>
      </c>
      <c r="F115" s="25" t="s">
        <v>585</v>
      </c>
      <c r="G115" s="711">
        <v>0.2</v>
      </c>
      <c r="H115" s="116"/>
      <c r="I115" s="116" t="s">
        <v>1499</v>
      </c>
      <c r="J115" s="712"/>
      <c r="K115" s="712"/>
      <c r="L115" s="31"/>
      <c r="M115" s="116"/>
      <c r="N115" s="707"/>
      <c r="O115" s="116"/>
    </row>
    <row r="116" spans="1:17">
      <c r="A116" s="117" t="s">
        <v>2417</v>
      </c>
      <c r="B116" s="116" t="s">
        <v>1768</v>
      </c>
      <c r="C116" s="31">
        <v>324620.01</v>
      </c>
      <c r="D116" s="31">
        <v>81154.997680020941</v>
      </c>
      <c r="E116" s="31">
        <v>326174.92009229679</v>
      </c>
      <c r="F116" s="25" t="s">
        <v>585</v>
      </c>
      <c r="G116" s="711">
        <v>0.2</v>
      </c>
      <c r="H116" s="116"/>
      <c r="I116" s="116" t="s">
        <v>1499</v>
      </c>
      <c r="J116" s="712"/>
      <c r="K116" s="712"/>
      <c r="L116" s="31"/>
      <c r="M116" s="116"/>
      <c r="N116" s="707"/>
      <c r="O116" s="116"/>
    </row>
    <row r="117" spans="1:17">
      <c r="A117" s="704">
        <v>1245</v>
      </c>
      <c r="B117" s="705" t="s">
        <v>184</v>
      </c>
      <c r="C117" s="706">
        <f>+C118</f>
        <v>364896.82</v>
      </c>
      <c r="D117" s="706">
        <f>+D118</f>
        <v>20648.523772560638</v>
      </c>
      <c r="E117" s="706">
        <f t="shared" ref="E117" si="6">+E118</f>
        <v>296068.97775161808</v>
      </c>
      <c r="F117" s="705" t="s">
        <v>585</v>
      </c>
      <c r="G117" s="714">
        <v>0.2</v>
      </c>
      <c r="H117" s="705"/>
      <c r="I117" s="705"/>
      <c r="J117" s="328"/>
      <c r="K117" s="328"/>
      <c r="L117" s="31"/>
      <c r="M117" s="116"/>
      <c r="N117" s="707"/>
      <c r="O117" s="116"/>
    </row>
    <row r="118" spans="1:17">
      <c r="A118" s="117" t="s">
        <v>1522</v>
      </c>
      <c r="B118" s="116" t="s">
        <v>2418</v>
      </c>
      <c r="C118" s="31">
        <v>364896.82</v>
      </c>
      <c r="D118" s="31">
        <v>20648.523772560638</v>
      </c>
      <c r="E118" s="31">
        <v>296068.97775161808</v>
      </c>
      <c r="F118" s="25" t="s">
        <v>585</v>
      </c>
      <c r="G118" s="711">
        <v>0.2</v>
      </c>
      <c r="I118" s="25" t="s">
        <v>1499</v>
      </c>
      <c r="J118" s="712"/>
      <c r="K118" s="712"/>
      <c r="L118" s="31"/>
      <c r="M118" s="116"/>
      <c r="N118" s="707"/>
      <c r="O118" s="116"/>
    </row>
    <row r="119" spans="1:17">
      <c r="A119" s="704">
        <v>1246</v>
      </c>
      <c r="B119" s="705" t="s">
        <v>186</v>
      </c>
      <c r="C119" s="706">
        <f>SUM(C120:C124)</f>
        <v>260656.6</v>
      </c>
      <c r="D119" s="706">
        <f>SUM(D120:D124)</f>
        <v>5722.1999999999989</v>
      </c>
      <c r="E119" s="706">
        <f t="shared" ref="E119" si="7">SUM(E120:E124)</f>
        <v>199419.9455058102</v>
      </c>
      <c r="F119" s="705" t="s">
        <v>585</v>
      </c>
      <c r="G119" s="714">
        <v>0.1</v>
      </c>
      <c r="H119" s="705"/>
      <c r="I119" s="705"/>
      <c r="J119" s="138"/>
      <c r="K119" s="138"/>
      <c r="L119" s="31"/>
      <c r="M119" s="116"/>
      <c r="N119" s="707"/>
      <c r="O119" s="116"/>
    </row>
    <row r="120" spans="1:17">
      <c r="A120" s="117" t="s">
        <v>2419</v>
      </c>
      <c r="B120" s="116" t="s">
        <v>2420</v>
      </c>
      <c r="C120" s="31">
        <v>21417.49</v>
      </c>
      <c r="D120" s="31">
        <v>477.56572644020628</v>
      </c>
      <c r="E120" s="31">
        <v>16643.272018130894</v>
      </c>
      <c r="F120" s="25" t="s">
        <v>585</v>
      </c>
      <c r="G120" s="711">
        <v>0.1</v>
      </c>
      <c r="H120" s="116"/>
      <c r="I120" s="116" t="s">
        <v>1499</v>
      </c>
      <c r="J120" s="712"/>
      <c r="K120" s="712"/>
      <c r="L120" s="31"/>
      <c r="M120" s="116"/>
      <c r="N120" s="707"/>
      <c r="O120" s="116"/>
    </row>
    <row r="121" spans="1:17">
      <c r="A121" s="117" t="s">
        <v>2421</v>
      </c>
      <c r="B121" s="116" t="s">
        <v>2422</v>
      </c>
      <c r="C121" s="31">
        <v>125531.45</v>
      </c>
      <c r="D121" s="31">
        <v>2780.2153681231766</v>
      </c>
      <c r="E121" s="31">
        <v>96891.125302425673</v>
      </c>
      <c r="F121" s="25" t="s">
        <v>585</v>
      </c>
      <c r="G121" s="711">
        <v>0.1</v>
      </c>
      <c r="H121" s="116"/>
      <c r="I121" s="116" t="s">
        <v>1499</v>
      </c>
      <c r="J121" s="712"/>
      <c r="K121" s="712"/>
      <c r="L121" s="31"/>
      <c r="M121" s="116"/>
      <c r="N121" s="707"/>
      <c r="O121" s="116"/>
    </row>
    <row r="122" spans="1:17">
      <c r="A122" s="117" t="s">
        <v>2423</v>
      </c>
      <c r="B122" s="116" t="s">
        <v>2424</v>
      </c>
      <c r="C122" s="31">
        <v>71598.87</v>
      </c>
      <c r="D122" s="31">
        <v>1596.5067038129996</v>
      </c>
      <c r="E122" s="31">
        <v>55638.614496880422</v>
      </c>
      <c r="F122" s="25" t="s">
        <v>585</v>
      </c>
      <c r="G122" s="711">
        <v>0.1</v>
      </c>
      <c r="H122" s="116"/>
      <c r="I122" s="116" t="s">
        <v>1499</v>
      </c>
      <c r="J122" s="712"/>
      <c r="K122" s="712"/>
      <c r="L122" s="31"/>
      <c r="M122" s="116"/>
      <c r="N122" s="707"/>
      <c r="O122" s="116"/>
    </row>
    <row r="123" spans="1:17">
      <c r="A123" s="117" t="s">
        <v>2425</v>
      </c>
      <c r="B123" s="116" t="s">
        <v>1531</v>
      </c>
      <c r="C123" s="31">
        <v>101.72</v>
      </c>
      <c r="D123" s="31">
        <v>2.268145599390861</v>
      </c>
      <c r="E123" s="31">
        <v>79.04537971929831</v>
      </c>
      <c r="F123" s="25" t="s">
        <v>585</v>
      </c>
      <c r="G123" s="711">
        <v>0.1</v>
      </c>
      <c r="H123" s="116"/>
      <c r="I123" s="116" t="s">
        <v>1499</v>
      </c>
      <c r="J123" s="712"/>
      <c r="K123" s="712"/>
      <c r="L123" s="31"/>
      <c r="M123" s="116"/>
      <c r="N123" s="707"/>
      <c r="O123" s="116"/>
    </row>
    <row r="124" spans="1:17">
      <c r="A124" s="117" t="s">
        <v>2426</v>
      </c>
      <c r="B124" s="116" t="s">
        <v>2427</v>
      </c>
      <c r="C124" s="31">
        <v>42007.07</v>
      </c>
      <c r="D124" s="31">
        <v>865.64405602422505</v>
      </c>
      <c r="E124" s="31">
        <v>30167.888308653932</v>
      </c>
      <c r="F124" s="25" t="s">
        <v>585</v>
      </c>
      <c r="G124" s="711">
        <v>0.1</v>
      </c>
      <c r="H124" s="116"/>
      <c r="I124" s="116" t="s">
        <v>1499</v>
      </c>
      <c r="J124" s="712"/>
      <c r="K124" s="712"/>
      <c r="L124" s="31"/>
      <c r="M124" s="116"/>
      <c r="N124" s="707"/>
      <c r="O124" s="116"/>
    </row>
    <row r="125" spans="1:17">
      <c r="A125" s="27">
        <v>1247</v>
      </c>
      <c r="B125" s="25" t="s">
        <v>188</v>
      </c>
      <c r="C125" s="31">
        <v>0</v>
      </c>
      <c r="D125" s="31">
        <v>0</v>
      </c>
      <c r="E125" s="31">
        <v>0</v>
      </c>
      <c r="F125" s="25" t="s">
        <v>585</v>
      </c>
      <c r="J125" s="138"/>
      <c r="K125" s="138"/>
      <c r="L125" s="31"/>
      <c r="M125" s="116"/>
      <c r="N125" s="707"/>
      <c r="O125" s="116"/>
    </row>
    <row r="126" spans="1:17">
      <c r="A126" s="27">
        <v>1248</v>
      </c>
      <c r="B126" s="25" t="s">
        <v>189</v>
      </c>
      <c r="C126" s="28">
        <v>0</v>
      </c>
      <c r="D126" s="31">
        <v>0</v>
      </c>
      <c r="E126" s="31">
        <v>0</v>
      </c>
      <c r="F126" s="25" t="s">
        <v>585</v>
      </c>
      <c r="J126" s="138"/>
      <c r="K126" s="138"/>
      <c r="L126" s="31"/>
      <c r="M126" s="116"/>
      <c r="N126" s="707"/>
      <c r="O126" s="116"/>
    </row>
    <row r="127" spans="1:17">
      <c r="C127" s="28"/>
      <c r="J127" s="138"/>
      <c r="K127" s="138"/>
      <c r="L127" s="31"/>
      <c r="M127" s="116"/>
      <c r="N127" s="116"/>
      <c r="O127" s="116"/>
    </row>
    <row r="128" spans="1:17">
      <c r="A128" s="24" t="s">
        <v>190</v>
      </c>
      <c r="B128" s="24"/>
      <c r="C128" s="24"/>
      <c r="D128" s="24"/>
      <c r="E128" s="24"/>
      <c r="F128" s="24"/>
      <c r="G128" s="24"/>
      <c r="H128" s="24"/>
      <c r="I128" s="24"/>
      <c r="J128" s="138"/>
      <c r="K128" s="138"/>
      <c r="L128" s="31"/>
      <c r="M128" s="116"/>
      <c r="N128" s="116"/>
      <c r="O128" s="116"/>
    </row>
    <row r="129" spans="1:15">
      <c r="A129" s="26" t="s">
        <v>110</v>
      </c>
      <c r="B129" s="26" t="s">
        <v>111</v>
      </c>
      <c r="C129" s="26" t="s">
        <v>112</v>
      </c>
      <c r="D129" s="26" t="s">
        <v>191</v>
      </c>
      <c r="E129" s="26" t="s">
        <v>192</v>
      </c>
      <c r="F129" s="26" t="s">
        <v>150</v>
      </c>
      <c r="G129" s="26" t="s">
        <v>162</v>
      </c>
      <c r="H129" s="26" t="s">
        <v>163</v>
      </c>
      <c r="I129" s="26" t="s">
        <v>164</v>
      </c>
      <c r="J129" s="138"/>
      <c r="K129" s="138"/>
      <c r="L129" s="31"/>
      <c r="M129" s="116"/>
      <c r="N129" s="116"/>
      <c r="O129" s="116"/>
    </row>
    <row r="130" spans="1:15">
      <c r="A130" s="701">
        <v>1250</v>
      </c>
      <c r="B130" s="702" t="s">
        <v>193</v>
      </c>
      <c r="C130" s="703">
        <f>+C131+C133+C134+C135+C136+C138+C139+C140+C141+C142+C143+C144</f>
        <v>1675825.41</v>
      </c>
      <c r="D130" s="703">
        <f>+D131+D133+D134+D135+D136+D138+D139+D140+D141+D142+D143+D144</f>
        <v>13532.64</v>
      </c>
      <c r="E130" s="703">
        <f>+E131+E133+E134+E135+E136+E138+E139+E140+E141+E142+E143+E144</f>
        <v>143775.54</v>
      </c>
      <c r="F130" s="702"/>
      <c r="G130" s="702"/>
      <c r="H130" s="702"/>
      <c r="I130" s="702"/>
      <c r="J130" s="328"/>
      <c r="K130" s="328"/>
      <c r="L130" s="31"/>
      <c r="M130" s="116"/>
      <c r="N130" s="707"/>
      <c r="O130" s="116"/>
    </row>
    <row r="131" spans="1:15">
      <c r="A131" s="117">
        <v>1251</v>
      </c>
      <c r="B131" s="25" t="s">
        <v>194</v>
      </c>
      <c r="C131" s="28">
        <f>+C132</f>
        <v>1405172.41</v>
      </c>
      <c r="D131" s="28">
        <v>0</v>
      </c>
      <c r="E131" s="28">
        <v>0</v>
      </c>
      <c r="J131" s="138"/>
      <c r="K131" s="138"/>
      <c r="L131" s="31"/>
      <c r="M131" s="116"/>
      <c r="N131" s="707"/>
      <c r="O131" s="116"/>
    </row>
    <row r="132" spans="1:15">
      <c r="A132" s="117" t="s">
        <v>2428</v>
      </c>
      <c r="B132" s="25" t="s">
        <v>1533</v>
      </c>
      <c r="C132" s="28">
        <v>1405172.41</v>
      </c>
      <c r="D132" s="28"/>
      <c r="E132" s="28"/>
      <c r="J132" s="138"/>
      <c r="K132" s="138"/>
      <c r="L132" s="31"/>
      <c r="M132" s="116"/>
      <c r="N132" s="707"/>
      <c r="O132" s="116"/>
    </row>
    <row r="133" spans="1:15">
      <c r="A133" s="117">
        <v>1252</v>
      </c>
      <c r="B133" s="25" t="s">
        <v>195</v>
      </c>
      <c r="C133" s="28">
        <v>0</v>
      </c>
      <c r="D133" s="28">
        <v>0</v>
      </c>
      <c r="E133" s="28">
        <v>0</v>
      </c>
      <c r="J133" s="138"/>
      <c r="K133" s="138"/>
      <c r="L133" s="31"/>
      <c r="M133" s="116"/>
      <c r="N133" s="707"/>
      <c r="O133" s="116"/>
    </row>
    <row r="134" spans="1:15">
      <c r="A134" s="27">
        <v>1253</v>
      </c>
      <c r="B134" s="25" t="s">
        <v>196</v>
      </c>
      <c r="C134" s="28">
        <v>0</v>
      </c>
      <c r="D134" s="28">
        <v>0</v>
      </c>
      <c r="E134" s="28">
        <v>0</v>
      </c>
      <c r="J134" s="138"/>
      <c r="K134" s="138"/>
      <c r="L134" s="31"/>
      <c r="M134" s="116"/>
      <c r="N134" s="707"/>
      <c r="O134" s="116"/>
    </row>
    <row r="135" spans="1:15">
      <c r="A135" s="117">
        <v>1254</v>
      </c>
      <c r="B135" s="116" t="s">
        <v>197</v>
      </c>
      <c r="C135" s="31">
        <v>0</v>
      </c>
      <c r="D135" s="31">
        <v>0</v>
      </c>
      <c r="E135" s="31">
        <v>0</v>
      </c>
      <c r="F135" s="116"/>
      <c r="G135" s="116"/>
      <c r="H135" s="116"/>
      <c r="I135" s="116"/>
      <c r="J135" s="138"/>
      <c r="K135" s="138"/>
      <c r="L135" s="31"/>
      <c r="M135" s="116"/>
      <c r="N135" s="707"/>
      <c r="O135" s="116"/>
    </row>
    <row r="136" spans="1:15">
      <c r="A136" s="704">
        <v>1259</v>
      </c>
      <c r="B136" s="705" t="s">
        <v>198</v>
      </c>
      <c r="C136" s="706">
        <f>+C137</f>
        <v>270653</v>
      </c>
      <c r="D136" s="706">
        <f t="shared" ref="D136:E136" si="8">+D137</f>
        <v>13532.64</v>
      </c>
      <c r="E136" s="706">
        <f t="shared" si="8"/>
        <v>143775.54</v>
      </c>
      <c r="F136" s="705"/>
      <c r="G136" s="705"/>
      <c r="H136" s="705"/>
      <c r="J136" s="138"/>
      <c r="K136" s="138"/>
      <c r="L136" s="31"/>
      <c r="M136" s="116"/>
      <c r="N136" s="707"/>
      <c r="O136" s="116"/>
    </row>
    <row r="137" spans="1:15">
      <c r="A137" s="117" t="s">
        <v>2429</v>
      </c>
      <c r="B137" s="116" t="s">
        <v>1537</v>
      </c>
      <c r="C137" s="31">
        <v>270653</v>
      </c>
      <c r="D137" s="31">
        <v>13532.64</v>
      </c>
      <c r="E137" s="31">
        <v>143775.54</v>
      </c>
      <c r="F137" s="116" t="s">
        <v>585</v>
      </c>
      <c r="G137" s="711">
        <v>0.05</v>
      </c>
      <c r="H137" s="116"/>
      <c r="J137" s="138"/>
      <c r="K137" s="138"/>
      <c r="L137" s="31"/>
      <c r="M137" s="116"/>
      <c r="N137" s="707"/>
      <c r="O137" s="116"/>
    </row>
    <row r="138" spans="1:15">
      <c r="A138" s="27">
        <v>1270</v>
      </c>
      <c r="B138" s="25" t="s">
        <v>199</v>
      </c>
      <c r="C138" s="28">
        <v>0</v>
      </c>
      <c r="D138" s="28">
        <v>0</v>
      </c>
      <c r="E138" s="28">
        <v>0</v>
      </c>
      <c r="J138" s="138"/>
      <c r="K138" s="138"/>
      <c r="L138" s="31"/>
      <c r="M138" s="116"/>
      <c r="N138" s="116"/>
      <c r="O138" s="116"/>
    </row>
    <row r="139" spans="1:15">
      <c r="A139" s="27">
        <v>1271</v>
      </c>
      <c r="B139" s="25" t="s">
        <v>200</v>
      </c>
      <c r="C139" s="28">
        <v>0</v>
      </c>
      <c r="D139" s="28">
        <v>0</v>
      </c>
      <c r="E139" s="28">
        <v>0</v>
      </c>
    </row>
    <row r="140" spans="1:15">
      <c r="A140" s="27">
        <v>1272</v>
      </c>
      <c r="B140" s="25" t="s">
        <v>201</v>
      </c>
      <c r="C140" s="28">
        <v>0</v>
      </c>
      <c r="D140" s="28">
        <v>0</v>
      </c>
      <c r="E140" s="28">
        <v>0</v>
      </c>
    </row>
    <row r="141" spans="1:15">
      <c r="A141" s="27">
        <v>1273</v>
      </c>
      <c r="B141" s="25" t="s">
        <v>202</v>
      </c>
      <c r="C141" s="28">
        <v>0</v>
      </c>
      <c r="D141" s="28">
        <v>0</v>
      </c>
      <c r="E141" s="28">
        <v>0</v>
      </c>
    </row>
    <row r="142" spans="1:15">
      <c r="A142" s="27">
        <v>1274</v>
      </c>
      <c r="B142" s="25" t="s">
        <v>203</v>
      </c>
      <c r="C142" s="28">
        <v>0</v>
      </c>
      <c r="D142" s="28">
        <v>0</v>
      </c>
      <c r="E142" s="28">
        <v>0</v>
      </c>
    </row>
    <row r="143" spans="1:15">
      <c r="A143" s="27">
        <v>1275</v>
      </c>
      <c r="B143" s="25" t="s">
        <v>204</v>
      </c>
      <c r="C143" s="28">
        <v>0</v>
      </c>
      <c r="D143" s="28">
        <v>0</v>
      </c>
      <c r="E143" s="28">
        <v>0</v>
      </c>
    </row>
    <row r="144" spans="1:15">
      <c r="A144" s="27">
        <v>1279</v>
      </c>
      <c r="B144" s="25" t="s">
        <v>205</v>
      </c>
      <c r="C144" s="28">
        <v>0</v>
      </c>
      <c r="D144" s="28">
        <v>0</v>
      </c>
      <c r="E144" s="28">
        <v>0</v>
      </c>
    </row>
    <row r="145" spans="1:8">
      <c r="C145" s="28"/>
    </row>
    <row r="146" spans="1:8">
      <c r="A146" s="24" t="s">
        <v>206</v>
      </c>
      <c r="B146" s="24"/>
      <c r="C146" s="24"/>
      <c r="D146" s="24"/>
      <c r="E146" s="24"/>
      <c r="F146" s="24"/>
      <c r="G146" s="24"/>
      <c r="H146" s="24"/>
    </row>
    <row r="147" spans="1:8">
      <c r="A147" s="26" t="s">
        <v>110</v>
      </c>
      <c r="B147" s="26" t="s">
        <v>111</v>
      </c>
      <c r="C147" s="26" t="s">
        <v>112</v>
      </c>
      <c r="D147" s="26" t="s">
        <v>207</v>
      </c>
      <c r="E147" s="26"/>
      <c r="F147" s="26"/>
      <c r="G147" s="26"/>
      <c r="H147" s="26"/>
    </row>
    <row r="148" spans="1:8">
      <c r="A148" s="27">
        <v>1160</v>
      </c>
      <c r="B148" s="25" t="s">
        <v>208</v>
      </c>
      <c r="C148" s="28">
        <v>0</v>
      </c>
    </row>
    <row r="149" spans="1:8">
      <c r="A149" s="27">
        <v>1161</v>
      </c>
      <c r="B149" s="25" t="s">
        <v>209</v>
      </c>
      <c r="C149" s="28">
        <v>0</v>
      </c>
    </row>
    <row r="150" spans="1:8">
      <c r="A150" s="27">
        <v>1162</v>
      </c>
      <c r="B150" s="25" t="s">
        <v>210</v>
      </c>
      <c r="C150" s="28">
        <v>0</v>
      </c>
    </row>
    <row r="152" spans="1:8">
      <c r="A152" s="24" t="s">
        <v>211</v>
      </c>
      <c r="B152" s="24"/>
      <c r="C152" s="24"/>
      <c r="D152" s="24"/>
      <c r="E152" s="24"/>
      <c r="F152" s="24"/>
      <c r="G152" s="24"/>
      <c r="H152" s="24"/>
    </row>
    <row r="153" spans="1:8">
      <c r="A153" s="26" t="s">
        <v>110</v>
      </c>
      <c r="B153" s="26" t="s">
        <v>111</v>
      </c>
      <c r="C153" s="26" t="s">
        <v>112</v>
      </c>
      <c r="D153" s="26" t="s">
        <v>128</v>
      </c>
      <c r="E153" s="26"/>
      <c r="F153" s="26"/>
      <c r="G153" s="26"/>
      <c r="H153" s="26"/>
    </row>
    <row r="154" spans="1:8">
      <c r="A154" s="27">
        <v>1290</v>
      </c>
      <c r="B154" s="25" t="s">
        <v>212</v>
      </c>
      <c r="C154" s="28">
        <v>0</v>
      </c>
    </row>
    <row r="155" spans="1:8">
      <c r="A155" s="27">
        <v>1291</v>
      </c>
      <c r="B155" s="25" t="s">
        <v>213</v>
      </c>
      <c r="C155" s="28">
        <v>0</v>
      </c>
    </row>
    <row r="156" spans="1:8">
      <c r="A156" s="27">
        <v>1292</v>
      </c>
      <c r="B156" s="25" t="s">
        <v>214</v>
      </c>
      <c r="C156" s="28">
        <v>0</v>
      </c>
    </row>
    <row r="157" spans="1:8">
      <c r="A157" s="27">
        <v>1293</v>
      </c>
      <c r="B157" s="25" t="s">
        <v>215</v>
      </c>
      <c r="C157" s="28">
        <v>0</v>
      </c>
    </row>
    <row r="159" spans="1:8">
      <c r="A159" s="24" t="s">
        <v>216</v>
      </c>
      <c r="B159" s="24"/>
      <c r="C159" s="24"/>
      <c r="D159" s="24"/>
      <c r="E159" s="24"/>
      <c r="F159" s="24"/>
      <c r="G159" s="24"/>
      <c r="H159" s="24"/>
    </row>
    <row r="160" spans="1:8">
      <c r="A160" s="26" t="s">
        <v>110</v>
      </c>
      <c r="B160" s="26" t="s">
        <v>111</v>
      </c>
      <c r="C160" s="26" t="s">
        <v>112</v>
      </c>
      <c r="D160" s="26" t="s">
        <v>124</v>
      </c>
      <c r="E160" s="26" t="s">
        <v>125</v>
      </c>
      <c r="F160" s="26" t="s">
        <v>126</v>
      </c>
      <c r="G160" s="26" t="s">
        <v>217</v>
      </c>
      <c r="H160" s="26" t="s">
        <v>218</v>
      </c>
    </row>
    <row r="161" spans="1:8">
      <c r="A161" s="27">
        <v>2110</v>
      </c>
      <c r="B161" s="25" t="s">
        <v>219</v>
      </c>
      <c r="C161" s="28">
        <f>+C162+C163+C207+C208+C209+C210+C211+C220+C221+C227+C228+C229+C230</f>
        <v>6815145.0700000003</v>
      </c>
      <c r="D161" s="28">
        <f>+D162+D163+D207+D208+D209+D210+D211+D220+D221+D227+D228+D229+D230</f>
        <v>6815145.0700000003</v>
      </c>
      <c r="E161" s="28">
        <f>+E162+E163+E207+E208+E209+E210+E211+E220+E221+E227+E228+E229+E230</f>
        <v>0</v>
      </c>
      <c r="F161" s="28">
        <f>+F162+F163+F207+F208+F209+F210+F211+F220+F221+F227+F228+F229+F230</f>
        <v>0</v>
      </c>
      <c r="G161" s="28">
        <f>+G162+G163+G207+G208+G209+G210+G211+G220+G221+G227+G228+G229+G230</f>
        <v>0</v>
      </c>
      <c r="H161" s="28"/>
    </row>
    <row r="162" spans="1:8">
      <c r="A162" s="117">
        <v>2111</v>
      </c>
      <c r="B162" s="25" t="s">
        <v>220</v>
      </c>
      <c r="C162" s="28">
        <v>0</v>
      </c>
      <c r="D162" s="28">
        <v>0</v>
      </c>
      <c r="E162" s="28">
        <v>0</v>
      </c>
      <c r="F162" s="28">
        <v>0</v>
      </c>
      <c r="G162" s="28">
        <v>0</v>
      </c>
    </row>
    <row r="163" spans="1:8">
      <c r="A163" s="704">
        <v>2112</v>
      </c>
      <c r="B163" s="705" t="s">
        <v>221</v>
      </c>
      <c r="C163" s="706">
        <f>SUM(C164:C206)</f>
        <v>1009130.0100000001</v>
      </c>
      <c r="D163" s="706">
        <f>SUM(D164:D206)</f>
        <v>1009130.0100000001</v>
      </c>
      <c r="E163" s="706">
        <v>0</v>
      </c>
      <c r="F163" s="706">
        <v>0</v>
      </c>
      <c r="G163" s="706">
        <v>0</v>
      </c>
      <c r="H163" s="715"/>
    </row>
    <row r="164" spans="1:8" ht="22.5">
      <c r="A164" s="117" t="s">
        <v>2430</v>
      </c>
      <c r="B164" s="25" t="s">
        <v>2431</v>
      </c>
      <c r="C164" s="28">
        <v>950.17</v>
      </c>
      <c r="D164" s="28">
        <v>950.17</v>
      </c>
      <c r="E164" s="28"/>
      <c r="F164" s="28"/>
      <c r="G164" s="28"/>
      <c r="H164" s="165" t="s">
        <v>1540</v>
      </c>
    </row>
    <row r="165" spans="1:8" ht="22.5">
      <c r="A165" s="716" t="s">
        <v>2432</v>
      </c>
      <c r="B165" s="25" t="s">
        <v>2433</v>
      </c>
      <c r="C165" s="28">
        <v>-512.14</v>
      </c>
      <c r="D165" s="28">
        <v>-512.14</v>
      </c>
      <c r="E165" s="28"/>
      <c r="F165" s="28"/>
      <c r="G165" s="28"/>
      <c r="H165" s="165" t="s">
        <v>1540</v>
      </c>
    </row>
    <row r="166" spans="1:8" ht="22.5">
      <c r="A166" s="117" t="s">
        <v>2434</v>
      </c>
      <c r="B166" s="25" t="s">
        <v>2435</v>
      </c>
      <c r="C166" s="28">
        <v>79808</v>
      </c>
      <c r="D166" s="28">
        <v>79808</v>
      </c>
      <c r="E166" s="28"/>
      <c r="F166" s="28"/>
      <c r="G166" s="28"/>
      <c r="H166" s="165" t="s">
        <v>1540</v>
      </c>
    </row>
    <row r="167" spans="1:8" ht="22.5">
      <c r="A167" s="117" t="s">
        <v>2436</v>
      </c>
      <c r="B167" s="25" t="s">
        <v>2437</v>
      </c>
      <c r="C167" s="28">
        <v>5243.2</v>
      </c>
      <c r="D167" s="28">
        <v>5243.2</v>
      </c>
      <c r="E167" s="28"/>
      <c r="F167" s="28"/>
      <c r="G167" s="28"/>
      <c r="H167" s="165" t="s">
        <v>1540</v>
      </c>
    </row>
    <row r="168" spans="1:8" ht="22.5">
      <c r="A168" s="117" t="s">
        <v>2438</v>
      </c>
      <c r="B168" s="25" t="s">
        <v>2439</v>
      </c>
      <c r="C168" s="28">
        <v>34579.69</v>
      </c>
      <c r="D168" s="28">
        <v>34579.69</v>
      </c>
      <c r="E168" s="28"/>
      <c r="F168" s="28"/>
      <c r="G168" s="28"/>
      <c r="H168" s="165" t="s">
        <v>1540</v>
      </c>
    </row>
    <row r="169" spans="1:8" ht="22.5">
      <c r="A169" s="117" t="s">
        <v>2440</v>
      </c>
      <c r="B169" s="25" t="s">
        <v>2441</v>
      </c>
      <c r="C169" s="28">
        <v>801.56</v>
      </c>
      <c r="D169" s="28">
        <v>801.56</v>
      </c>
      <c r="E169" s="28"/>
      <c r="F169" s="28"/>
      <c r="G169" s="28"/>
      <c r="H169" s="165" t="s">
        <v>1540</v>
      </c>
    </row>
    <row r="170" spans="1:8" ht="22.5">
      <c r="A170" s="117" t="s">
        <v>2442</v>
      </c>
      <c r="B170" s="25" t="s">
        <v>2443</v>
      </c>
      <c r="C170" s="28">
        <v>5330.2</v>
      </c>
      <c r="D170" s="28">
        <v>5330.2</v>
      </c>
      <c r="E170" s="28"/>
      <c r="F170" s="28"/>
      <c r="G170" s="28"/>
      <c r="H170" s="165" t="s">
        <v>1540</v>
      </c>
    </row>
    <row r="171" spans="1:8" ht="22.5">
      <c r="A171" s="117" t="s">
        <v>2444</v>
      </c>
      <c r="B171" s="25" t="s">
        <v>2445</v>
      </c>
      <c r="C171" s="28">
        <v>32285.06</v>
      </c>
      <c r="D171" s="28">
        <v>32285.06</v>
      </c>
      <c r="E171" s="28"/>
      <c r="F171" s="28"/>
      <c r="G171" s="28"/>
      <c r="H171" s="165" t="s">
        <v>1540</v>
      </c>
    </row>
    <row r="172" spans="1:8" ht="22.5">
      <c r="A172" s="117" t="s">
        <v>2446</v>
      </c>
      <c r="B172" s="25" t="s">
        <v>2447</v>
      </c>
      <c r="C172" s="28">
        <v>98342</v>
      </c>
      <c r="D172" s="28">
        <v>98342</v>
      </c>
      <c r="E172" s="28"/>
      <c r="F172" s="28"/>
      <c r="G172" s="28"/>
      <c r="H172" s="165" t="s">
        <v>1540</v>
      </c>
    </row>
    <row r="173" spans="1:8" ht="22.5">
      <c r="A173" s="117" t="s">
        <v>2448</v>
      </c>
      <c r="B173" s="25" t="s">
        <v>2449</v>
      </c>
      <c r="C173" s="28">
        <v>0.01</v>
      </c>
      <c r="D173" s="28">
        <v>0.01</v>
      </c>
      <c r="E173" s="28"/>
      <c r="F173" s="28"/>
      <c r="G173" s="28"/>
      <c r="H173" s="165" t="s">
        <v>1540</v>
      </c>
    </row>
    <row r="174" spans="1:8" ht="22.5">
      <c r="A174" s="117" t="s">
        <v>2450</v>
      </c>
      <c r="B174" s="25" t="s">
        <v>2451</v>
      </c>
      <c r="C174" s="28">
        <v>14459.4</v>
      </c>
      <c r="D174" s="28">
        <v>14459.4</v>
      </c>
      <c r="E174" s="28"/>
      <c r="F174" s="28"/>
      <c r="G174" s="28"/>
      <c r="H174" s="165" t="s">
        <v>1540</v>
      </c>
    </row>
    <row r="175" spans="1:8" ht="22.5">
      <c r="A175" s="117" t="s">
        <v>2452</v>
      </c>
      <c r="B175" s="25" t="s">
        <v>2453</v>
      </c>
      <c r="C175" s="28">
        <v>1680</v>
      </c>
      <c r="D175" s="28">
        <v>1680</v>
      </c>
      <c r="E175" s="28"/>
      <c r="F175" s="28"/>
      <c r="G175" s="28"/>
      <c r="H175" s="165" t="s">
        <v>1540</v>
      </c>
    </row>
    <row r="176" spans="1:8" ht="22.5">
      <c r="A176" s="117" t="s">
        <v>2454</v>
      </c>
      <c r="B176" s="25" t="s">
        <v>2455</v>
      </c>
      <c r="C176" s="28">
        <v>18182</v>
      </c>
      <c r="D176" s="28">
        <v>18182</v>
      </c>
      <c r="E176" s="28"/>
      <c r="F176" s="28"/>
      <c r="G176" s="28"/>
      <c r="H176" s="165" t="s">
        <v>1540</v>
      </c>
    </row>
    <row r="177" spans="1:8" ht="22.5">
      <c r="A177" s="117" t="s">
        <v>2456</v>
      </c>
      <c r="B177" s="25" t="s">
        <v>2457</v>
      </c>
      <c r="C177" s="28">
        <v>91820.77</v>
      </c>
      <c r="D177" s="28">
        <v>91820.77</v>
      </c>
      <c r="E177" s="28"/>
      <c r="F177" s="28"/>
      <c r="G177" s="28"/>
      <c r="H177" s="165" t="s">
        <v>1540</v>
      </c>
    </row>
    <row r="178" spans="1:8" ht="22.5">
      <c r="A178" s="117" t="s">
        <v>2458</v>
      </c>
      <c r="B178" s="25" t="s">
        <v>2459</v>
      </c>
      <c r="C178" s="28">
        <v>3780</v>
      </c>
      <c r="D178" s="28">
        <v>3780</v>
      </c>
      <c r="E178" s="28"/>
      <c r="F178" s="28"/>
      <c r="G178" s="28"/>
      <c r="H178" s="165" t="s">
        <v>1540</v>
      </c>
    </row>
    <row r="179" spans="1:8" ht="22.5">
      <c r="A179" s="117" t="s">
        <v>2460</v>
      </c>
      <c r="B179" s="25" t="s">
        <v>2461</v>
      </c>
      <c r="C179" s="28">
        <v>1330</v>
      </c>
      <c r="D179" s="28">
        <v>1330</v>
      </c>
      <c r="E179" s="28"/>
      <c r="F179" s="28"/>
      <c r="G179" s="28"/>
      <c r="H179" s="165" t="s">
        <v>1540</v>
      </c>
    </row>
    <row r="180" spans="1:8" ht="22.5">
      <c r="A180" s="117" t="s">
        <v>2462</v>
      </c>
      <c r="B180" s="25" t="s">
        <v>2463</v>
      </c>
      <c r="C180" s="28">
        <v>15383.45</v>
      </c>
      <c r="D180" s="28">
        <v>15383.45</v>
      </c>
      <c r="E180" s="28"/>
      <c r="F180" s="28"/>
      <c r="G180" s="28"/>
      <c r="H180" s="165" t="s">
        <v>1540</v>
      </c>
    </row>
    <row r="181" spans="1:8" ht="22.5">
      <c r="A181" s="117" t="s">
        <v>2464</v>
      </c>
      <c r="B181" s="25" t="s">
        <v>2465</v>
      </c>
      <c r="C181" s="28">
        <v>5716.89</v>
      </c>
      <c r="D181" s="28">
        <v>5716.89</v>
      </c>
      <c r="E181" s="28"/>
      <c r="F181" s="28"/>
      <c r="G181" s="28"/>
      <c r="H181" s="165" t="s">
        <v>1540</v>
      </c>
    </row>
    <row r="182" spans="1:8" ht="22.5">
      <c r="A182" s="117" t="s">
        <v>2466</v>
      </c>
      <c r="B182" s="25" t="s">
        <v>2467</v>
      </c>
      <c r="C182" s="28">
        <v>3862.8</v>
      </c>
      <c r="D182" s="28">
        <v>3862.8</v>
      </c>
      <c r="E182" s="28"/>
      <c r="F182" s="28"/>
      <c r="G182" s="28"/>
      <c r="H182" s="165" t="s">
        <v>1540</v>
      </c>
    </row>
    <row r="183" spans="1:8" ht="22.5">
      <c r="A183" s="117" t="s">
        <v>2468</v>
      </c>
      <c r="B183" s="25" t="s">
        <v>2469</v>
      </c>
      <c r="C183" s="28">
        <v>7724</v>
      </c>
      <c r="D183" s="28">
        <v>7724</v>
      </c>
      <c r="E183" s="28"/>
      <c r="F183" s="28"/>
      <c r="G183" s="28"/>
      <c r="H183" s="165" t="s">
        <v>1540</v>
      </c>
    </row>
    <row r="184" spans="1:8" ht="22.5">
      <c r="A184" s="117" t="s">
        <v>2470</v>
      </c>
      <c r="B184" s="25" t="s">
        <v>2471</v>
      </c>
      <c r="C184" s="28">
        <v>92.8</v>
      </c>
      <c r="D184" s="28">
        <v>92.8</v>
      </c>
      <c r="E184" s="28"/>
      <c r="F184" s="28"/>
      <c r="G184" s="28"/>
      <c r="H184" s="165" t="s">
        <v>1540</v>
      </c>
    </row>
    <row r="185" spans="1:8" ht="22.5">
      <c r="A185" s="117" t="s">
        <v>2472</v>
      </c>
      <c r="B185" s="25" t="s">
        <v>2473</v>
      </c>
      <c r="C185" s="28">
        <v>23204.14</v>
      </c>
      <c r="D185" s="28">
        <v>23204.14</v>
      </c>
      <c r="E185" s="28"/>
      <c r="F185" s="28"/>
      <c r="G185" s="28"/>
      <c r="H185" s="165" t="s">
        <v>1540</v>
      </c>
    </row>
    <row r="186" spans="1:8" ht="22.5">
      <c r="A186" s="117" t="s">
        <v>2474</v>
      </c>
      <c r="B186" s="25" t="s">
        <v>2475</v>
      </c>
      <c r="C186" s="28">
        <v>24366.42</v>
      </c>
      <c r="D186" s="28">
        <v>24366.42</v>
      </c>
      <c r="E186" s="28"/>
      <c r="F186" s="28"/>
      <c r="G186" s="28"/>
      <c r="H186" s="165" t="s">
        <v>1540</v>
      </c>
    </row>
    <row r="187" spans="1:8" ht="22.5">
      <c r="A187" s="117" t="s">
        <v>2476</v>
      </c>
      <c r="B187" s="25" t="s">
        <v>2477</v>
      </c>
      <c r="C187" s="28">
        <v>8822.43</v>
      </c>
      <c r="D187" s="28">
        <v>8822.43</v>
      </c>
      <c r="E187" s="28"/>
      <c r="F187" s="28"/>
      <c r="G187" s="28"/>
      <c r="H187" s="165" t="s">
        <v>1540</v>
      </c>
    </row>
    <row r="188" spans="1:8" ht="22.5">
      <c r="A188" s="117" t="s">
        <v>2478</v>
      </c>
      <c r="B188" s="25" t="s">
        <v>2479</v>
      </c>
      <c r="C188" s="28">
        <v>696</v>
      </c>
      <c r="D188" s="28">
        <v>696</v>
      </c>
      <c r="E188" s="28"/>
      <c r="F188" s="28"/>
      <c r="G188" s="28"/>
      <c r="H188" s="165" t="s">
        <v>1540</v>
      </c>
    </row>
    <row r="189" spans="1:8" ht="22.5">
      <c r="A189" s="117" t="s">
        <v>2480</v>
      </c>
      <c r="B189" s="25" t="s">
        <v>2481</v>
      </c>
      <c r="C189" s="28">
        <v>9174.44</v>
      </c>
      <c r="D189" s="28">
        <v>9174.44</v>
      </c>
      <c r="E189" s="28"/>
      <c r="F189" s="28"/>
      <c r="G189" s="28"/>
      <c r="H189" s="165" t="s">
        <v>1540</v>
      </c>
    </row>
    <row r="190" spans="1:8" ht="22.5">
      <c r="A190" s="117" t="s">
        <v>2482</v>
      </c>
      <c r="B190" s="25" t="s">
        <v>2483</v>
      </c>
      <c r="C190" s="28">
        <v>8932</v>
      </c>
      <c r="D190" s="28">
        <v>8932</v>
      </c>
      <c r="E190" s="28"/>
      <c r="F190" s="28"/>
      <c r="G190" s="28"/>
      <c r="H190" s="165" t="s">
        <v>1540</v>
      </c>
    </row>
    <row r="191" spans="1:8" ht="22.5">
      <c r="A191" s="117" t="s">
        <v>2484</v>
      </c>
      <c r="B191" s="25" t="s">
        <v>2485</v>
      </c>
      <c r="C191" s="28">
        <v>7822</v>
      </c>
      <c r="D191" s="28">
        <v>7822</v>
      </c>
      <c r="E191" s="28"/>
      <c r="F191" s="28"/>
      <c r="G191" s="28"/>
      <c r="H191" s="165" t="s">
        <v>1540</v>
      </c>
    </row>
    <row r="192" spans="1:8" ht="22.5">
      <c r="A192" s="117" t="s">
        <v>2486</v>
      </c>
      <c r="B192" s="25" t="s">
        <v>2487</v>
      </c>
      <c r="C192" s="28">
        <v>18161.75</v>
      </c>
      <c r="D192" s="28">
        <v>18161.75</v>
      </c>
      <c r="E192" s="28"/>
      <c r="F192" s="28"/>
      <c r="G192" s="28"/>
      <c r="H192" s="165" t="s">
        <v>1540</v>
      </c>
    </row>
    <row r="193" spans="1:8" ht="22.5">
      <c r="A193" s="117" t="s">
        <v>2488</v>
      </c>
      <c r="B193" s="25" t="s">
        <v>2489</v>
      </c>
      <c r="C193" s="28">
        <v>54292.800000000003</v>
      </c>
      <c r="D193" s="28">
        <v>54292.800000000003</v>
      </c>
      <c r="E193" s="28"/>
      <c r="F193" s="28"/>
      <c r="G193" s="28"/>
      <c r="H193" s="165" t="s">
        <v>1540</v>
      </c>
    </row>
    <row r="194" spans="1:8" ht="22.5">
      <c r="A194" s="117" t="s">
        <v>2490</v>
      </c>
      <c r="B194" s="25" t="s">
        <v>2491</v>
      </c>
      <c r="C194" s="28">
        <v>34800</v>
      </c>
      <c r="D194" s="28">
        <v>34800</v>
      </c>
      <c r="E194" s="28"/>
      <c r="F194" s="28"/>
      <c r="G194" s="28"/>
      <c r="H194" s="165" t="s">
        <v>1540</v>
      </c>
    </row>
    <row r="195" spans="1:8" ht="22.5">
      <c r="A195" s="117" t="s">
        <v>2492</v>
      </c>
      <c r="B195" s="25" t="s">
        <v>2493</v>
      </c>
      <c r="C195" s="28">
        <v>1650</v>
      </c>
      <c r="D195" s="28">
        <v>1650</v>
      </c>
      <c r="E195" s="28"/>
      <c r="F195" s="28"/>
      <c r="G195" s="28"/>
      <c r="H195" s="165" t="s">
        <v>1540</v>
      </c>
    </row>
    <row r="196" spans="1:8" ht="22.5">
      <c r="A196" s="117" t="s">
        <v>2494</v>
      </c>
      <c r="B196" s="25" t="s">
        <v>2495</v>
      </c>
      <c r="C196" s="28">
        <v>3493.86</v>
      </c>
      <c r="D196" s="28">
        <v>3493.86</v>
      </c>
      <c r="E196" s="28"/>
      <c r="F196" s="28"/>
      <c r="G196" s="28"/>
      <c r="H196" s="165" t="s">
        <v>1540</v>
      </c>
    </row>
    <row r="197" spans="1:8" ht="22.5">
      <c r="A197" s="117" t="s">
        <v>2496</v>
      </c>
      <c r="B197" s="25" t="s">
        <v>2497</v>
      </c>
      <c r="C197" s="28">
        <v>29000</v>
      </c>
      <c r="D197" s="28">
        <v>29000</v>
      </c>
      <c r="E197" s="28"/>
      <c r="F197" s="28"/>
      <c r="G197" s="28"/>
      <c r="H197" s="165" t="s">
        <v>1540</v>
      </c>
    </row>
    <row r="198" spans="1:8" ht="22.5">
      <c r="A198" s="117" t="s">
        <v>2498</v>
      </c>
      <c r="B198" s="25" t="s">
        <v>2499</v>
      </c>
      <c r="C198" s="28">
        <v>-62658.75</v>
      </c>
      <c r="D198" s="28">
        <v>-62658.75</v>
      </c>
      <c r="E198" s="28"/>
      <c r="F198" s="28"/>
      <c r="G198" s="28"/>
      <c r="H198" s="165" t="s">
        <v>1540</v>
      </c>
    </row>
    <row r="199" spans="1:8" ht="22.5">
      <c r="A199" s="117" t="s">
        <v>2500</v>
      </c>
      <c r="B199" s="25" t="s">
        <v>2501</v>
      </c>
      <c r="C199" s="28">
        <v>573.9</v>
      </c>
      <c r="D199" s="28">
        <v>573.9</v>
      </c>
      <c r="E199" s="28"/>
      <c r="F199" s="28"/>
      <c r="G199" s="28"/>
      <c r="H199" s="165" t="s">
        <v>1540</v>
      </c>
    </row>
    <row r="200" spans="1:8" ht="22.5">
      <c r="A200" s="117" t="s">
        <v>2502</v>
      </c>
      <c r="B200" s="25" t="s">
        <v>2503</v>
      </c>
      <c r="C200" s="28">
        <v>73312</v>
      </c>
      <c r="D200" s="28">
        <v>73312</v>
      </c>
      <c r="E200" s="28"/>
      <c r="F200" s="28"/>
      <c r="G200" s="28"/>
      <c r="H200" s="165" t="s">
        <v>1540</v>
      </c>
    </row>
    <row r="201" spans="1:8" ht="22.5">
      <c r="A201" s="117" t="s">
        <v>2504</v>
      </c>
      <c r="B201" s="25" t="s">
        <v>2505</v>
      </c>
      <c r="C201" s="28">
        <v>86781.14</v>
      </c>
      <c r="D201" s="28">
        <v>86781.14</v>
      </c>
      <c r="E201" s="28"/>
      <c r="F201" s="28"/>
      <c r="G201" s="28"/>
      <c r="H201" s="165" t="s">
        <v>1540</v>
      </c>
    </row>
    <row r="202" spans="1:8" ht="22.5">
      <c r="A202" s="117" t="s">
        <v>2506</v>
      </c>
      <c r="B202" s="25" t="s">
        <v>2507</v>
      </c>
      <c r="C202" s="28">
        <v>228690</v>
      </c>
      <c r="D202" s="28">
        <v>228690</v>
      </c>
      <c r="E202" s="28"/>
      <c r="F202" s="28"/>
      <c r="G202" s="28"/>
      <c r="H202" s="165" t="s">
        <v>1540</v>
      </c>
    </row>
    <row r="203" spans="1:8" ht="22.5">
      <c r="A203" s="117" t="s">
        <v>2508</v>
      </c>
      <c r="B203" s="25" t="s">
        <v>2509</v>
      </c>
      <c r="C203" s="28">
        <v>8400.02</v>
      </c>
      <c r="D203" s="28">
        <v>8400.02</v>
      </c>
      <c r="E203" s="28"/>
      <c r="F203" s="28"/>
      <c r="G203" s="28"/>
      <c r="H203" s="165" t="s">
        <v>1540</v>
      </c>
    </row>
    <row r="204" spans="1:8" ht="22.5">
      <c r="A204" s="117" t="s">
        <v>2510</v>
      </c>
      <c r="B204" s="25" t="s">
        <v>2511</v>
      </c>
      <c r="C204" s="28">
        <v>18000</v>
      </c>
      <c r="D204" s="28">
        <v>18000</v>
      </c>
      <c r="E204" s="28"/>
      <c r="F204" s="28"/>
      <c r="G204" s="28"/>
      <c r="H204" s="165" t="s">
        <v>1540</v>
      </c>
    </row>
    <row r="205" spans="1:8" ht="22.5">
      <c r="A205" s="117" t="s">
        <v>2512</v>
      </c>
      <c r="B205" s="25" t="s">
        <v>2513</v>
      </c>
      <c r="C205" s="28">
        <v>6496</v>
      </c>
      <c r="D205" s="28">
        <v>6496</v>
      </c>
      <c r="E205" s="28"/>
      <c r="F205" s="28"/>
      <c r="G205" s="28"/>
      <c r="H205" s="165" t="s">
        <v>1540</v>
      </c>
    </row>
    <row r="206" spans="1:8" ht="22.5">
      <c r="A206" s="117" t="s">
        <v>2514</v>
      </c>
      <c r="B206" s="25" t="s">
        <v>2515</v>
      </c>
      <c r="C206" s="28">
        <v>4260</v>
      </c>
      <c r="D206" s="28">
        <v>4260</v>
      </c>
      <c r="E206" s="28"/>
      <c r="F206" s="28"/>
      <c r="G206" s="28"/>
      <c r="H206" s="165" t="s">
        <v>1540</v>
      </c>
    </row>
    <row r="207" spans="1:8">
      <c r="A207" s="27">
        <v>2113</v>
      </c>
      <c r="B207" s="25" t="s">
        <v>222</v>
      </c>
      <c r="C207" s="28">
        <v>0</v>
      </c>
      <c r="D207" s="28">
        <v>0</v>
      </c>
      <c r="E207" s="28"/>
      <c r="F207" s="28"/>
      <c r="G207" s="28"/>
    </row>
    <row r="208" spans="1:8">
      <c r="A208" s="27">
        <v>2114</v>
      </c>
      <c r="B208" s="25" t="s">
        <v>223</v>
      </c>
      <c r="C208" s="28">
        <v>0</v>
      </c>
      <c r="D208" s="28">
        <v>0</v>
      </c>
      <c r="E208" s="28"/>
      <c r="F208" s="28"/>
      <c r="G208" s="28"/>
    </row>
    <row r="209" spans="1:8">
      <c r="A209" s="27">
        <v>2115</v>
      </c>
      <c r="B209" s="25" t="s">
        <v>224</v>
      </c>
      <c r="C209" s="28">
        <v>0</v>
      </c>
      <c r="D209" s="28">
        <v>0</v>
      </c>
      <c r="E209" s="28"/>
      <c r="F209" s="28"/>
      <c r="G209" s="28"/>
    </row>
    <row r="210" spans="1:8">
      <c r="A210" s="27">
        <v>2116</v>
      </c>
      <c r="B210" s="25" t="s">
        <v>225</v>
      </c>
      <c r="C210" s="28">
        <v>0</v>
      </c>
      <c r="D210" s="28">
        <v>0</v>
      </c>
      <c r="E210" s="28"/>
      <c r="F210" s="28"/>
      <c r="G210" s="28"/>
    </row>
    <row r="211" spans="1:8">
      <c r="A211" s="704">
        <v>2117</v>
      </c>
      <c r="B211" s="705" t="s">
        <v>226</v>
      </c>
      <c r="C211" s="706">
        <f>+C212+C216+C218</f>
        <v>118623.99000000002</v>
      </c>
      <c r="D211" s="706">
        <f>+D212+D216+D218</f>
        <v>118623.99000000002</v>
      </c>
      <c r="E211" s="706">
        <v>0</v>
      </c>
      <c r="F211" s="706">
        <v>0</v>
      </c>
      <c r="G211" s="706">
        <v>0</v>
      </c>
      <c r="H211" s="705"/>
    </row>
    <row r="212" spans="1:8" ht="22.5">
      <c r="A212" s="117" t="s">
        <v>1581</v>
      </c>
      <c r="B212" s="25" t="s">
        <v>2516</v>
      </c>
      <c r="C212" s="99">
        <f>SUM(C213:C215)</f>
        <v>89563.38</v>
      </c>
      <c r="D212" s="99">
        <f>SUM(D213:D215)</f>
        <v>89563.38</v>
      </c>
      <c r="E212" s="28"/>
      <c r="F212" s="28"/>
      <c r="G212" s="28"/>
      <c r="H212" s="165" t="s">
        <v>1540</v>
      </c>
    </row>
    <row r="213" spans="1:8" ht="22.5">
      <c r="A213" s="117" t="s">
        <v>1583</v>
      </c>
      <c r="B213" s="25" t="s">
        <v>2517</v>
      </c>
      <c r="C213" s="28">
        <v>80407</v>
      </c>
      <c r="D213" s="28">
        <v>80407</v>
      </c>
      <c r="E213" s="28"/>
      <c r="F213" s="28"/>
      <c r="G213" s="28"/>
      <c r="H213" s="165" t="s">
        <v>1540</v>
      </c>
    </row>
    <row r="214" spans="1:8" ht="22.5">
      <c r="A214" s="117" t="s">
        <v>2518</v>
      </c>
      <c r="B214" s="25" t="s">
        <v>2519</v>
      </c>
      <c r="C214" s="28">
        <v>9031.58</v>
      </c>
      <c r="D214" s="28">
        <v>9031.58</v>
      </c>
      <c r="E214" s="28"/>
      <c r="F214" s="28"/>
      <c r="G214" s="28"/>
      <c r="H214" s="165" t="s">
        <v>1540</v>
      </c>
    </row>
    <row r="215" spans="1:8" ht="22.5">
      <c r="A215" s="117" t="s">
        <v>2520</v>
      </c>
      <c r="B215" s="25" t="s">
        <v>2521</v>
      </c>
      <c r="C215" s="28">
        <v>124.8</v>
      </c>
      <c r="D215" s="28">
        <v>124.8</v>
      </c>
      <c r="E215" s="28"/>
      <c r="F215" s="28"/>
      <c r="G215" s="28"/>
      <c r="H215" s="165" t="s">
        <v>1540</v>
      </c>
    </row>
    <row r="216" spans="1:8" ht="22.5">
      <c r="A216" s="117" t="s">
        <v>2522</v>
      </c>
      <c r="B216" s="25" t="s">
        <v>2523</v>
      </c>
      <c r="C216" s="99">
        <f>SUM(C217)</f>
        <v>7876.07</v>
      </c>
      <c r="D216" s="99">
        <f>SUM(D217)</f>
        <v>7876.07</v>
      </c>
      <c r="E216" s="28"/>
      <c r="F216" s="28"/>
      <c r="G216" s="28"/>
      <c r="H216" s="165" t="s">
        <v>1540</v>
      </c>
    </row>
    <row r="217" spans="1:8" ht="22.5">
      <c r="A217" s="117" t="s">
        <v>2524</v>
      </c>
      <c r="B217" s="25" t="s">
        <v>2525</v>
      </c>
      <c r="C217" s="28">
        <v>7876.07</v>
      </c>
      <c r="D217" s="28">
        <v>7876.07</v>
      </c>
      <c r="E217" s="28"/>
      <c r="F217" s="28"/>
      <c r="G217" s="28"/>
      <c r="H217" s="165" t="s">
        <v>1540</v>
      </c>
    </row>
    <row r="218" spans="1:8" ht="22.5">
      <c r="A218" s="117" t="s">
        <v>2526</v>
      </c>
      <c r="B218" s="25" t="s">
        <v>2527</v>
      </c>
      <c r="C218" s="99">
        <f>SUM(C219)</f>
        <v>21184.54</v>
      </c>
      <c r="D218" s="99">
        <f>SUM(D219)</f>
        <v>21184.54</v>
      </c>
      <c r="E218" s="28"/>
      <c r="F218" s="28"/>
      <c r="G218" s="28"/>
      <c r="H218" s="165" t="s">
        <v>1540</v>
      </c>
    </row>
    <row r="219" spans="1:8" ht="22.5">
      <c r="A219" s="117" t="s">
        <v>2528</v>
      </c>
      <c r="B219" s="25" t="s">
        <v>2529</v>
      </c>
      <c r="C219" s="28">
        <v>21184.54</v>
      </c>
      <c r="D219" s="28">
        <v>21184.54</v>
      </c>
      <c r="E219" s="28"/>
      <c r="F219" s="28"/>
      <c r="G219" s="28"/>
      <c r="H219" s="165" t="s">
        <v>1540</v>
      </c>
    </row>
    <row r="220" spans="1:8" ht="22.5">
      <c r="A220" s="27">
        <v>2118</v>
      </c>
      <c r="B220" s="25" t="s">
        <v>227</v>
      </c>
      <c r="C220" s="28">
        <v>0</v>
      </c>
      <c r="D220" s="28">
        <v>0</v>
      </c>
      <c r="E220" s="28"/>
      <c r="F220" s="28"/>
      <c r="G220" s="28"/>
      <c r="H220" s="165" t="s">
        <v>1540</v>
      </c>
    </row>
    <row r="221" spans="1:8">
      <c r="A221" s="704">
        <v>2119</v>
      </c>
      <c r="B221" s="705" t="s">
        <v>228</v>
      </c>
      <c r="C221" s="706">
        <f>+C222</f>
        <v>5687391.0700000003</v>
      </c>
      <c r="D221" s="706">
        <f>+D222</f>
        <v>5687391.0700000003</v>
      </c>
      <c r="E221" s="706">
        <v>0</v>
      </c>
      <c r="F221" s="706">
        <v>0</v>
      </c>
      <c r="G221" s="706">
        <v>0</v>
      </c>
      <c r="H221" s="705"/>
    </row>
    <row r="222" spans="1:8" ht="22.5">
      <c r="A222" s="27" t="s">
        <v>2530</v>
      </c>
      <c r="B222" s="25" t="s">
        <v>2531</v>
      </c>
      <c r="C222" s="99">
        <f>SUM(C223:C226)</f>
        <v>5687391.0700000003</v>
      </c>
      <c r="D222" s="99">
        <f>SUM(D223:D226)</f>
        <v>5687391.0700000003</v>
      </c>
      <c r="E222" s="28"/>
      <c r="F222" s="28"/>
      <c r="G222" s="28"/>
      <c r="H222" s="165" t="s">
        <v>1540</v>
      </c>
    </row>
    <row r="223" spans="1:8" ht="22.5">
      <c r="A223" s="27" t="s">
        <v>2532</v>
      </c>
      <c r="B223" s="25" t="s">
        <v>2533</v>
      </c>
      <c r="C223" s="28">
        <v>5444136.2800000003</v>
      </c>
      <c r="D223" s="28">
        <v>5444136.2800000003</v>
      </c>
      <c r="E223" s="28"/>
      <c r="F223" s="28"/>
      <c r="G223" s="28"/>
      <c r="H223" s="165" t="s">
        <v>1540</v>
      </c>
    </row>
    <row r="224" spans="1:8" ht="22.5">
      <c r="A224" s="27" t="s">
        <v>2534</v>
      </c>
      <c r="B224" s="25" t="s">
        <v>2535</v>
      </c>
      <c r="C224" s="28">
        <v>238758.78</v>
      </c>
      <c r="D224" s="28">
        <v>238758.78</v>
      </c>
      <c r="E224" s="28"/>
      <c r="F224" s="28"/>
      <c r="G224" s="28"/>
      <c r="H224" s="165" t="s">
        <v>1540</v>
      </c>
    </row>
    <row r="225" spans="1:8" ht="22.5">
      <c r="A225" s="27" t="s">
        <v>2536</v>
      </c>
      <c r="B225" s="25" t="s">
        <v>2330</v>
      </c>
      <c r="C225" s="28">
        <v>13</v>
      </c>
      <c r="D225" s="28">
        <v>13</v>
      </c>
      <c r="E225" s="28"/>
      <c r="F225" s="28"/>
      <c r="G225" s="28"/>
      <c r="H225" s="165" t="s">
        <v>1540</v>
      </c>
    </row>
    <row r="226" spans="1:8" ht="22.5">
      <c r="A226" s="27" t="s">
        <v>2537</v>
      </c>
      <c r="B226" s="25" t="s">
        <v>2334</v>
      </c>
      <c r="C226" s="28">
        <v>4483.01</v>
      </c>
      <c r="D226" s="28">
        <v>4483.01</v>
      </c>
      <c r="E226" s="28"/>
      <c r="F226" s="28"/>
      <c r="G226" s="28"/>
      <c r="H226" s="165" t="s">
        <v>1540</v>
      </c>
    </row>
    <row r="227" spans="1:8">
      <c r="A227" s="27">
        <v>2120</v>
      </c>
      <c r="B227" s="25" t="s">
        <v>229</v>
      </c>
      <c r="C227" s="28">
        <v>0</v>
      </c>
      <c r="D227" s="28">
        <v>0</v>
      </c>
      <c r="E227" s="28"/>
      <c r="F227" s="28"/>
      <c r="G227" s="28"/>
    </row>
    <row r="228" spans="1:8">
      <c r="A228" s="27">
        <v>2121</v>
      </c>
      <c r="B228" s="25" t="s">
        <v>230</v>
      </c>
      <c r="C228" s="28">
        <v>0</v>
      </c>
      <c r="D228" s="28">
        <v>0</v>
      </c>
      <c r="E228" s="28"/>
      <c r="F228" s="28"/>
      <c r="G228" s="28"/>
    </row>
    <row r="229" spans="1:8">
      <c r="A229" s="27">
        <v>2122</v>
      </c>
      <c r="B229" s="25" t="s">
        <v>231</v>
      </c>
      <c r="C229" s="28">
        <v>0</v>
      </c>
      <c r="D229" s="28">
        <v>0</v>
      </c>
      <c r="E229" s="28"/>
      <c r="F229" s="28"/>
      <c r="G229" s="28"/>
    </row>
    <row r="230" spans="1:8">
      <c r="A230" s="117">
        <v>2129</v>
      </c>
      <c r="B230" s="25" t="s">
        <v>232</v>
      </c>
      <c r="C230" s="28">
        <v>0</v>
      </c>
      <c r="D230" s="28">
        <v>0</v>
      </c>
      <c r="E230" s="28"/>
      <c r="F230" s="28"/>
      <c r="G230" s="28"/>
    </row>
    <row r="232" spans="1:8">
      <c r="A232" s="24" t="s">
        <v>233</v>
      </c>
      <c r="B232" s="24"/>
      <c r="C232" s="24"/>
      <c r="D232" s="24"/>
      <c r="E232" s="24"/>
      <c r="F232" s="24"/>
      <c r="G232" s="24"/>
      <c r="H232" s="24"/>
    </row>
    <row r="233" spans="1:8">
      <c r="A233" s="26" t="s">
        <v>110</v>
      </c>
      <c r="B233" s="26" t="s">
        <v>111</v>
      </c>
      <c r="C233" s="26" t="s">
        <v>112</v>
      </c>
      <c r="D233" s="26" t="s">
        <v>234</v>
      </c>
      <c r="E233" s="26" t="s">
        <v>128</v>
      </c>
      <c r="F233" s="26"/>
      <c r="G233" s="26"/>
      <c r="H233" s="26"/>
    </row>
    <row r="234" spans="1:8">
      <c r="A234" s="27">
        <v>2160</v>
      </c>
      <c r="B234" s="25" t="s">
        <v>235</v>
      </c>
      <c r="C234" s="28">
        <v>0</v>
      </c>
    </row>
    <row r="235" spans="1:8">
      <c r="A235" s="27">
        <v>2161</v>
      </c>
      <c r="B235" s="25" t="s">
        <v>236</v>
      </c>
      <c r="C235" s="28">
        <v>0</v>
      </c>
    </row>
    <row r="236" spans="1:8">
      <c r="A236" s="27">
        <v>2162</v>
      </c>
      <c r="B236" s="25" t="s">
        <v>237</v>
      </c>
      <c r="C236" s="28">
        <v>0</v>
      </c>
    </row>
    <row r="237" spans="1:8">
      <c r="A237" s="27">
        <v>2163</v>
      </c>
      <c r="B237" s="25" t="s">
        <v>238</v>
      </c>
      <c r="C237" s="28">
        <v>0</v>
      </c>
    </row>
    <row r="238" spans="1:8">
      <c r="A238" s="27">
        <v>2164</v>
      </c>
      <c r="B238" s="25" t="s">
        <v>239</v>
      </c>
      <c r="C238" s="28">
        <v>0</v>
      </c>
    </row>
    <row r="239" spans="1:8">
      <c r="A239" s="27">
        <v>2165</v>
      </c>
      <c r="B239" s="25" t="s">
        <v>240</v>
      </c>
      <c r="C239" s="28">
        <v>0</v>
      </c>
    </row>
    <row r="240" spans="1:8">
      <c r="A240" s="27">
        <v>2166</v>
      </c>
      <c r="B240" s="25" t="s">
        <v>241</v>
      </c>
      <c r="C240" s="28">
        <v>0</v>
      </c>
    </row>
    <row r="241" spans="1:8">
      <c r="A241" s="27">
        <v>2250</v>
      </c>
      <c r="B241" s="25" t="s">
        <v>242</v>
      </c>
      <c r="C241" s="28">
        <v>0</v>
      </c>
    </row>
    <row r="242" spans="1:8">
      <c r="A242" s="27">
        <v>2251</v>
      </c>
      <c r="B242" s="25" t="s">
        <v>243</v>
      </c>
      <c r="C242" s="28">
        <v>0</v>
      </c>
    </row>
    <row r="243" spans="1:8">
      <c r="A243" s="27">
        <v>2252</v>
      </c>
      <c r="B243" s="25" t="s">
        <v>244</v>
      </c>
      <c r="C243" s="28">
        <v>0</v>
      </c>
    </row>
    <row r="244" spans="1:8">
      <c r="A244" s="27">
        <v>2253</v>
      </c>
      <c r="B244" s="25" t="s">
        <v>245</v>
      </c>
      <c r="C244" s="28">
        <v>0</v>
      </c>
    </row>
    <row r="245" spans="1:8">
      <c r="A245" s="27">
        <v>2254</v>
      </c>
      <c r="B245" s="25" t="s">
        <v>246</v>
      </c>
      <c r="C245" s="28">
        <v>0</v>
      </c>
    </row>
    <row r="246" spans="1:8">
      <c r="A246" s="27">
        <v>2255</v>
      </c>
      <c r="B246" s="25" t="s">
        <v>247</v>
      </c>
      <c r="C246" s="28">
        <v>0</v>
      </c>
    </row>
    <row r="247" spans="1:8">
      <c r="A247" s="27">
        <v>2256</v>
      </c>
      <c r="B247" s="25" t="s">
        <v>248</v>
      </c>
      <c r="C247" s="28">
        <v>0</v>
      </c>
    </row>
    <row r="249" spans="1:8">
      <c r="A249" s="24" t="s">
        <v>249</v>
      </c>
      <c r="B249" s="24"/>
      <c r="C249" s="24"/>
      <c r="D249" s="24"/>
      <c r="E249" s="24"/>
      <c r="F249" s="24"/>
      <c r="G249" s="24"/>
      <c r="H249" s="24"/>
    </row>
    <row r="250" spans="1:8">
      <c r="A250" s="29" t="s">
        <v>110</v>
      </c>
      <c r="B250" s="29" t="s">
        <v>111</v>
      </c>
      <c r="C250" s="29" t="s">
        <v>112</v>
      </c>
      <c r="D250" s="29" t="s">
        <v>234</v>
      </c>
      <c r="E250" s="29" t="s">
        <v>128</v>
      </c>
      <c r="F250" s="29"/>
      <c r="G250" s="29"/>
      <c r="H250" s="29"/>
    </row>
    <row r="251" spans="1:8">
      <c r="A251" s="27">
        <v>2159</v>
      </c>
      <c r="B251" s="25" t="s">
        <v>250</v>
      </c>
      <c r="C251" s="28">
        <v>0</v>
      </c>
    </row>
    <row r="252" spans="1:8">
      <c r="A252" s="27">
        <v>2199</v>
      </c>
      <c r="B252" s="25" t="s">
        <v>251</v>
      </c>
      <c r="C252" s="28">
        <v>0</v>
      </c>
    </row>
    <row r="253" spans="1:8">
      <c r="A253" s="27">
        <v>2240</v>
      </c>
      <c r="B253" s="25" t="s">
        <v>252</v>
      </c>
      <c r="C253" s="28">
        <v>0</v>
      </c>
    </row>
    <row r="254" spans="1:8">
      <c r="A254" s="27">
        <v>2241</v>
      </c>
      <c r="B254" s="25" t="s">
        <v>253</v>
      </c>
      <c r="C254" s="28">
        <v>0</v>
      </c>
    </row>
    <row r="255" spans="1:8">
      <c r="A255" s="27">
        <v>2242</v>
      </c>
      <c r="B255" s="25" t="s">
        <v>254</v>
      </c>
      <c r="C255" s="28">
        <v>0</v>
      </c>
    </row>
    <row r="256" spans="1:8">
      <c r="A256" s="27">
        <v>2249</v>
      </c>
      <c r="B256" s="25" t="s">
        <v>255</v>
      </c>
      <c r="C256" s="28">
        <v>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orientation="portrait"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219"/>
  <sheetViews>
    <sheetView topLeftCell="A181" zoomScaleNormal="100" workbookViewId="0">
      <selection activeCell="E226" sqref="E226"/>
    </sheetView>
  </sheetViews>
  <sheetFormatPr baseColWidth="10" defaultColWidth="9.140625" defaultRowHeight="11.25"/>
  <cols>
    <col min="1" max="1" width="17.42578125" style="25" customWidth="1"/>
    <col min="2" max="2" width="83" style="25" customWidth="1"/>
    <col min="3" max="3" width="27.42578125" style="25" customWidth="1"/>
    <col min="4" max="4" width="30" style="25" customWidth="1"/>
    <col min="5" max="5" width="16.7109375" style="25" customWidth="1"/>
    <col min="6" max="16384" width="9.140625" style="25"/>
  </cols>
  <sheetData>
    <row r="1" spans="1:5" s="30" customFormat="1" ht="18.95" customHeight="1">
      <c r="A1" s="747" t="str">
        <f>'ESF-AMSP'!A1</f>
        <v>ACADEMIA METROPOLITANA DE SEGURIDAD PÚBLICA DE LEÓN, GUANAJUATO</v>
      </c>
      <c r="B1" s="747"/>
      <c r="C1" s="747"/>
      <c r="D1" s="6" t="s">
        <v>42</v>
      </c>
      <c r="E1" s="21">
        <v>2018</v>
      </c>
    </row>
    <row r="2" spans="1:5" s="22" customFormat="1" ht="18.95" customHeight="1">
      <c r="A2" s="747" t="s">
        <v>256</v>
      </c>
      <c r="B2" s="747"/>
      <c r="C2" s="747"/>
      <c r="D2" s="6" t="s">
        <v>44</v>
      </c>
      <c r="E2" s="21" t="s">
        <v>1425</v>
      </c>
    </row>
    <row r="3" spans="1:5" s="22" customFormat="1" ht="18.95" customHeight="1">
      <c r="A3" s="747" t="str">
        <f>'ESF-AMSP'!A3</f>
        <v>Correspondiente del 01 de Enero al 31 de Diciembre de 2018</v>
      </c>
      <c r="B3" s="747"/>
      <c r="C3" s="747"/>
      <c r="D3" s="6" t="s">
        <v>47</v>
      </c>
      <c r="E3" s="21">
        <v>2</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704">
        <v>4100</v>
      </c>
      <c r="B8" s="705" t="s">
        <v>259</v>
      </c>
      <c r="C8" s="706">
        <f>+C9+C18+C24+C26+C32+C37+C47</f>
        <v>57287037.170000002</v>
      </c>
      <c r="D8" s="705" t="s">
        <v>1625</v>
      </c>
      <c r="E8" s="705"/>
    </row>
    <row r="9" spans="1:5">
      <c r="A9" s="27">
        <v>4110</v>
      </c>
      <c r="B9" s="25" t="s">
        <v>260</v>
      </c>
      <c r="C9" s="28">
        <f>SUM(C10:C17)</f>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row>
    <row r="14" spans="1:5">
      <c r="A14" s="27">
        <v>4115</v>
      </c>
      <c r="B14" s="25" t="s">
        <v>265</v>
      </c>
      <c r="C14" s="28">
        <v>0</v>
      </c>
    </row>
    <row r="15" spans="1:5">
      <c r="A15" s="27">
        <v>4116</v>
      </c>
      <c r="B15" s="25" t="s">
        <v>266</v>
      </c>
      <c r="C15" s="28">
        <v>0</v>
      </c>
    </row>
    <row r="16" spans="1:5">
      <c r="A16" s="27">
        <v>4117</v>
      </c>
      <c r="B16" s="25" t="s">
        <v>267</v>
      </c>
      <c r="C16" s="28">
        <v>0</v>
      </c>
    </row>
    <row r="17" spans="1:3">
      <c r="A17" s="27">
        <v>4119</v>
      </c>
      <c r="B17" s="25" t="s">
        <v>268</v>
      </c>
      <c r="C17" s="28">
        <v>0</v>
      </c>
    </row>
    <row r="18" spans="1:3">
      <c r="A18" s="27">
        <v>4120</v>
      </c>
      <c r="B18" s="25" t="s">
        <v>269</v>
      </c>
      <c r="C18" s="28">
        <f>SUM(C19:C23)</f>
        <v>0</v>
      </c>
    </row>
    <row r="19" spans="1:3">
      <c r="A19" s="27">
        <v>4121</v>
      </c>
      <c r="B19" s="25" t="s">
        <v>270</v>
      </c>
      <c r="C19" s="28">
        <v>0</v>
      </c>
    </row>
    <row r="20" spans="1:3">
      <c r="A20" s="27">
        <v>4122</v>
      </c>
      <c r="B20" s="25" t="s">
        <v>271</v>
      </c>
      <c r="C20" s="28">
        <v>0</v>
      </c>
    </row>
    <row r="21" spans="1:3">
      <c r="A21" s="27">
        <v>4123</v>
      </c>
      <c r="B21" s="25" t="s">
        <v>272</v>
      </c>
      <c r="C21" s="28">
        <v>0</v>
      </c>
    </row>
    <row r="22" spans="1:3">
      <c r="A22" s="27">
        <v>4124</v>
      </c>
      <c r="B22" s="25" t="s">
        <v>273</v>
      </c>
      <c r="C22" s="28">
        <v>0</v>
      </c>
    </row>
    <row r="23" spans="1:3">
      <c r="A23" s="27">
        <v>4129</v>
      </c>
      <c r="B23" s="25" t="s">
        <v>274</v>
      </c>
      <c r="C23" s="28">
        <v>0</v>
      </c>
    </row>
    <row r="24" spans="1:3">
      <c r="A24" s="27">
        <v>4130</v>
      </c>
      <c r="B24" s="25" t="s">
        <v>275</v>
      </c>
      <c r="C24" s="28">
        <f>SUM(C25)</f>
        <v>0</v>
      </c>
    </row>
    <row r="25" spans="1:3">
      <c r="A25" s="27">
        <v>4131</v>
      </c>
      <c r="B25" s="25" t="s">
        <v>276</v>
      </c>
      <c r="C25" s="28">
        <v>0</v>
      </c>
    </row>
    <row r="26" spans="1:3">
      <c r="A26" s="27">
        <v>4140</v>
      </c>
      <c r="B26" s="25" t="s">
        <v>277</v>
      </c>
      <c r="C26" s="28">
        <f>SUM(C27:C31)</f>
        <v>0</v>
      </c>
    </row>
    <row r="27" spans="1:3">
      <c r="A27" s="27">
        <v>4141</v>
      </c>
      <c r="B27" s="25" t="s">
        <v>278</v>
      </c>
      <c r="C27" s="28">
        <v>0</v>
      </c>
    </row>
    <row r="28" spans="1:3">
      <c r="A28" s="27">
        <v>4142</v>
      </c>
      <c r="B28" s="25" t="s">
        <v>279</v>
      </c>
      <c r="C28" s="28">
        <v>0</v>
      </c>
    </row>
    <row r="29" spans="1:3">
      <c r="A29" s="27">
        <v>4143</v>
      </c>
      <c r="B29" s="25" t="s">
        <v>280</v>
      </c>
      <c r="C29" s="28">
        <v>0</v>
      </c>
    </row>
    <row r="30" spans="1:3">
      <c r="A30" s="27">
        <v>4144</v>
      </c>
      <c r="B30" s="25" t="s">
        <v>282</v>
      </c>
      <c r="C30" s="28">
        <v>0</v>
      </c>
    </row>
    <row r="31" spans="1:3">
      <c r="A31" s="27">
        <v>4149</v>
      </c>
      <c r="B31" s="25" t="s">
        <v>283</v>
      </c>
      <c r="C31" s="28">
        <v>0</v>
      </c>
    </row>
    <row r="32" spans="1:3">
      <c r="A32" s="27">
        <v>4150</v>
      </c>
      <c r="B32" s="25" t="s">
        <v>284</v>
      </c>
      <c r="C32" s="28">
        <f>SUM(C33:C36)</f>
        <v>0</v>
      </c>
    </row>
    <row r="33" spans="1:4">
      <c r="A33" s="27">
        <v>4151</v>
      </c>
      <c r="B33" s="25" t="s">
        <v>285</v>
      </c>
      <c r="C33" s="28">
        <v>0</v>
      </c>
    </row>
    <row r="34" spans="1:4">
      <c r="A34" s="27">
        <v>4152</v>
      </c>
      <c r="B34" s="25" t="s">
        <v>286</v>
      </c>
      <c r="C34" s="28">
        <v>0</v>
      </c>
    </row>
    <row r="35" spans="1:4">
      <c r="A35" s="27">
        <v>4153</v>
      </c>
      <c r="B35" s="25" t="s">
        <v>287</v>
      </c>
      <c r="C35" s="28">
        <v>0</v>
      </c>
    </row>
    <row r="36" spans="1:4">
      <c r="A36" s="27">
        <v>4159</v>
      </c>
      <c r="B36" s="25" t="s">
        <v>288</v>
      </c>
      <c r="C36" s="28">
        <v>0</v>
      </c>
    </row>
    <row r="37" spans="1:4">
      <c r="A37" s="704">
        <v>4160</v>
      </c>
      <c r="B37" s="705" t="s">
        <v>290</v>
      </c>
      <c r="C37" s="706">
        <f>SUM(C38:C46)</f>
        <v>57287037.170000002</v>
      </c>
      <c r="D37" s="705" t="s">
        <v>1625</v>
      </c>
    </row>
    <row r="38" spans="1:4">
      <c r="A38" s="27">
        <v>4161</v>
      </c>
      <c r="B38" s="25" t="s">
        <v>291</v>
      </c>
      <c r="C38" s="28">
        <v>0</v>
      </c>
    </row>
    <row r="39" spans="1:4">
      <c r="A39" s="27">
        <v>4162</v>
      </c>
      <c r="B39" s="25" t="s">
        <v>292</v>
      </c>
      <c r="C39" s="28">
        <v>0</v>
      </c>
    </row>
    <row r="40" spans="1:4">
      <c r="A40" s="27">
        <v>4163</v>
      </c>
      <c r="B40" s="25" t="s">
        <v>293</v>
      </c>
      <c r="C40" s="28">
        <v>0</v>
      </c>
    </row>
    <row r="41" spans="1:4">
      <c r="A41" s="27">
        <v>4164</v>
      </c>
      <c r="B41" s="25" t="s">
        <v>294</v>
      </c>
      <c r="C41" s="28">
        <v>0</v>
      </c>
    </row>
    <row r="42" spans="1:4">
      <c r="A42" s="27">
        <v>4165</v>
      </c>
      <c r="B42" s="25" t="s">
        <v>295</v>
      </c>
      <c r="C42" s="28">
        <v>0</v>
      </c>
    </row>
    <row r="43" spans="1:4">
      <c r="A43" s="27">
        <v>4166</v>
      </c>
      <c r="B43" s="25" t="s">
        <v>296</v>
      </c>
      <c r="C43" s="28">
        <v>0</v>
      </c>
    </row>
    <row r="44" spans="1:4">
      <c r="A44" s="27">
        <v>4167</v>
      </c>
      <c r="B44" s="25" t="s">
        <v>297</v>
      </c>
      <c r="C44" s="28">
        <v>0</v>
      </c>
    </row>
    <row r="45" spans="1:4">
      <c r="A45" s="27">
        <v>4168</v>
      </c>
      <c r="B45" s="25" t="s">
        <v>298</v>
      </c>
      <c r="C45" s="28">
        <v>0</v>
      </c>
    </row>
    <row r="46" spans="1:4">
      <c r="A46" s="704">
        <v>4169</v>
      </c>
      <c r="B46" s="705" t="s">
        <v>299</v>
      </c>
      <c r="C46" s="706">
        <v>57287037.170000002</v>
      </c>
    </row>
    <row r="47" spans="1:4">
      <c r="A47" s="27">
        <v>4170</v>
      </c>
      <c r="B47" s="25" t="s">
        <v>301</v>
      </c>
      <c r="C47" s="28">
        <f>SUM(C48:C51)</f>
        <v>0</v>
      </c>
    </row>
    <row r="48" spans="1:4">
      <c r="A48" s="27">
        <v>4171</v>
      </c>
      <c r="B48" s="25" t="s">
        <v>302</v>
      </c>
      <c r="C48" s="28">
        <v>0</v>
      </c>
    </row>
    <row r="49" spans="1:3">
      <c r="A49" s="27">
        <v>4172</v>
      </c>
      <c r="B49" s="25" t="s">
        <v>303</v>
      </c>
      <c r="C49" s="28">
        <v>0</v>
      </c>
    </row>
    <row r="50" spans="1:3">
      <c r="A50" s="117">
        <v>4173</v>
      </c>
      <c r="B50" s="25" t="s">
        <v>304</v>
      </c>
      <c r="C50" s="28">
        <v>0</v>
      </c>
    </row>
    <row r="51" spans="1:3">
      <c r="A51" s="27">
        <v>4174</v>
      </c>
      <c r="B51" s="25" t="s">
        <v>305</v>
      </c>
      <c r="C51" s="28">
        <v>0</v>
      </c>
    </row>
    <row r="52" spans="1:3">
      <c r="A52" s="27">
        <v>4190</v>
      </c>
      <c r="B52" s="25" t="s">
        <v>306</v>
      </c>
      <c r="C52" s="28">
        <f>SUM(C53:C54)</f>
        <v>0</v>
      </c>
    </row>
    <row r="53" spans="1:3">
      <c r="A53" s="27">
        <v>4191</v>
      </c>
      <c r="B53" s="25" t="s">
        <v>307</v>
      </c>
      <c r="C53" s="28">
        <v>0</v>
      </c>
    </row>
    <row r="54" spans="1:3">
      <c r="A54" s="27">
        <v>4192</v>
      </c>
      <c r="B54" s="25" t="s">
        <v>308</v>
      </c>
      <c r="C54" s="28">
        <v>0</v>
      </c>
    </row>
    <row r="55" spans="1:3">
      <c r="A55" s="27">
        <v>4200</v>
      </c>
      <c r="B55" s="25" t="s">
        <v>309</v>
      </c>
      <c r="C55" s="28">
        <f>+C56+C60</f>
        <v>0</v>
      </c>
    </row>
    <row r="56" spans="1:3">
      <c r="A56" s="27">
        <v>4210</v>
      </c>
      <c r="B56" s="25" t="s">
        <v>310</v>
      </c>
      <c r="C56" s="28">
        <f>SUM(C57:C59)</f>
        <v>0</v>
      </c>
    </row>
    <row r="57" spans="1:3">
      <c r="A57" s="27">
        <v>4211</v>
      </c>
      <c r="B57" s="25" t="s">
        <v>311</v>
      </c>
      <c r="C57" s="28">
        <v>0</v>
      </c>
    </row>
    <row r="58" spans="1:3">
      <c r="A58" s="27">
        <v>4212</v>
      </c>
      <c r="B58" s="25" t="s">
        <v>312</v>
      </c>
      <c r="C58" s="28">
        <v>0</v>
      </c>
    </row>
    <row r="59" spans="1:3">
      <c r="A59" s="27">
        <v>4213</v>
      </c>
      <c r="B59" s="25" t="s">
        <v>313</v>
      </c>
      <c r="C59" s="28">
        <v>0</v>
      </c>
    </row>
    <row r="60" spans="1:3">
      <c r="A60" s="27">
        <v>4220</v>
      </c>
      <c r="B60" s="25" t="s">
        <v>315</v>
      </c>
      <c r="C60" s="28">
        <f>SUM(C61:C66)</f>
        <v>0</v>
      </c>
    </row>
    <row r="61" spans="1:3">
      <c r="A61" s="27">
        <v>4221</v>
      </c>
      <c r="B61" s="25" t="s">
        <v>316</v>
      </c>
      <c r="C61" s="28">
        <v>0</v>
      </c>
    </row>
    <row r="62" spans="1:3">
      <c r="A62" s="27">
        <v>4222</v>
      </c>
      <c r="B62" s="25" t="s">
        <v>317</v>
      </c>
      <c r="C62" s="28">
        <v>0</v>
      </c>
    </row>
    <row r="63" spans="1:3">
      <c r="A63" s="117">
        <v>4223</v>
      </c>
      <c r="B63" s="25" t="s">
        <v>318</v>
      </c>
      <c r="C63" s="28">
        <v>0</v>
      </c>
    </row>
    <row r="64" spans="1:3">
      <c r="A64" s="27">
        <v>4224</v>
      </c>
      <c r="B64" s="25" t="s">
        <v>320</v>
      </c>
      <c r="C64" s="28">
        <v>0</v>
      </c>
    </row>
    <row r="65" spans="1:5">
      <c r="A65" s="27">
        <v>4225</v>
      </c>
      <c r="B65" s="25" t="s">
        <v>321</v>
      </c>
      <c r="C65" s="28">
        <v>0</v>
      </c>
    </row>
    <row r="66" spans="1:5">
      <c r="A66" s="27">
        <v>4226</v>
      </c>
      <c r="B66" s="25" t="s">
        <v>322</v>
      </c>
      <c r="C66" s="28">
        <v>0</v>
      </c>
    </row>
    <row r="67" spans="1:5">
      <c r="C67" s="28"/>
    </row>
    <row r="68" spans="1:5">
      <c r="A68" s="24" t="s">
        <v>323</v>
      </c>
      <c r="B68" s="24"/>
      <c r="C68" s="24"/>
      <c r="D68" s="24"/>
      <c r="E68" s="24"/>
    </row>
    <row r="69" spans="1:5">
      <c r="A69" s="26" t="s">
        <v>110</v>
      </c>
      <c r="B69" s="26" t="s">
        <v>111</v>
      </c>
      <c r="C69" s="26" t="s">
        <v>112</v>
      </c>
      <c r="D69" s="26" t="s">
        <v>234</v>
      </c>
      <c r="E69" s="26" t="s">
        <v>128</v>
      </c>
    </row>
    <row r="70" spans="1:5">
      <c r="A70" s="701">
        <v>4300</v>
      </c>
      <c r="B70" s="702" t="s">
        <v>324</v>
      </c>
      <c r="C70" s="703">
        <f>+C71+C76+C82+C84+C86</f>
        <v>78224.7</v>
      </c>
      <c r="D70" s="702"/>
      <c r="E70" s="702"/>
    </row>
    <row r="71" spans="1:5">
      <c r="A71" s="27">
        <v>4310</v>
      </c>
      <c r="B71" s="25" t="s">
        <v>325</v>
      </c>
      <c r="C71" s="28">
        <f>+C72+C74</f>
        <v>78224.7</v>
      </c>
    </row>
    <row r="72" spans="1:5">
      <c r="A72" s="27">
        <v>4311</v>
      </c>
      <c r="B72" s="25" t="s">
        <v>328</v>
      </c>
      <c r="C72" s="28">
        <f>+C73</f>
        <v>1270.8</v>
      </c>
    </row>
    <row r="73" spans="1:5">
      <c r="A73" s="27" t="s">
        <v>2538</v>
      </c>
      <c r="B73" s="25" t="s">
        <v>2539</v>
      </c>
      <c r="C73" s="28">
        <v>1270.8</v>
      </c>
    </row>
    <row r="74" spans="1:5">
      <c r="A74" s="27">
        <v>4319</v>
      </c>
      <c r="B74" s="25" t="s">
        <v>329</v>
      </c>
      <c r="C74" s="28">
        <f>+C75</f>
        <v>76953.899999999994</v>
      </c>
    </row>
    <row r="75" spans="1:5">
      <c r="A75" s="27" t="s">
        <v>2540</v>
      </c>
      <c r="B75" s="25" t="s">
        <v>83</v>
      </c>
      <c r="C75" s="28">
        <v>76953.899999999994</v>
      </c>
    </row>
    <row r="76" spans="1:5">
      <c r="A76" s="27">
        <v>4320</v>
      </c>
      <c r="B76" s="25" t="s">
        <v>330</v>
      </c>
      <c r="C76" s="28">
        <f>SUM(C77:C81)</f>
        <v>0</v>
      </c>
    </row>
    <row r="77" spans="1:5">
      <c r="A77" s="27">
        <v>4321</v>
      </c>
      <c r="B77" s="25" t="s">
        <v>331</v>
      </c>
      <c r="C77" s="28">
        <v>0</v>
      </c>
    </row>
    <row r="78" spans="1:5">
      <c r="A78" s="27">
        <v>4322</v>
      </c>
      <c r="B78" s="25" t="s">
        <v>332</v>
      </c>
      <c r="C78" s="28">
        <v>0</v>
      </c>
    </row>
    <row r="79" spans="1:5">
      <c r="A79" s="27">
        <v>4323</v>
      </c>
      <c r="B79" s="25" t="s">
        <v>333</v>
      </c>
      <c r="C79" s="28">
        <v>0</v>
      </c>
    </row>
    <row r="80" spans="1:5">
      <c r="A80" s="27">
        <v>4324</v>
      </c>
      <c r="B80" s="25" t="s">
        <v>334</v>
      </c>
      <c r="C80" s="28">
        <v>0</v>
      </c>
    </row>
    <row r="81" spans="1:5">
      <c r="A81" s="27">
        <v>4325</v>
      </c>
      <c r="B81" s="25" t="s">
        <v>335</v>
      </c>
      <c r="C81" s="28">
        <v>0</v>
      </c>
    </row>
    <row r="82" spans="1:5">
      <c r="A82" s="27">
        <v>4330</v>
      </c>
      <c r="B82" s="25" t="s">
        <v>336</v>
      </c>
      <c r="C82" s="28">
        <f>SUM(C83)</f>
        <v>0</v>
      </c>
    </row>
    <row r="83" spans="1:5">
      <c r="A83" s="27">
        <v>4331</v>
      </c>
      <c r="B83" s="25" t="s">
        <v>336</v>
      </c>
      <c r="C83" s="28">
        <v>0</v>
      </c>
    </row>
    <row r="84" spans="1:5">
      <c r="A84" s="27">
        <v>4340</v>
      </c>
      <c r="B84" s="25" t="s">
        <v>337</v>
      </c>
      <c r="C84" s="28">
        <f>SUM(C85)</f>
        <v>0</v>
      </c>
    </row>
    <row r="85" spans="1:5">
      <c r="A85" s="27">
        <v>4341</v>
      </c>
      <c r="B85" s="25" t="s">
        <v>338</v>
      </c>
      <c r="C85" s="28">
        <v>0</v>
      </c>
    </row>
    <row r="86" spans="1:5">
      <c r="A86" s="27">
        <v>4390</v>
      </c>
      <c r="B86" s="25" t="s">
        <v>339</v>
      </c>
      <c r="C86" s="28">
        <f>SUM(C87:C93)</f>
        <v>0</v>
      </c>
    </row>
    <row r="87" spans="1:5">
      <c r="A87" s="27">
        <v>4391</v>
      </c>
      <c r="B87" s="25" t="s">
        <v>340</v>
      </c>
      <c r="C87" s="28">
        <v>0</v>
      </c>
    </row>
    <row r="88" spans="1:5">
      <c r="A88" s="27">
        <v>4392</v>
      </c>
      <c r="B88" s="25" t="s">
        <v>341</v>
      </c>
      <c r="C88" s="28">
        <v>0</v>
      </c>
    </row>
    <row r="89" spans="1:5">
      <c r="A89" s="27">
        <v>4393</v>
      </c>
      <c r="B89" s="25" t="s">
        <v>342</v>
      </c>
      <c r="C89" s="28">
        <v>0</v>
      </c>
    </row>
    <row r="90" spans="1:5">
      <c r="A90" s="27">
        <v>4394</v>
      </c>
      <c r="B90" s="25" t="s">
        <v>343</v>
      </c>
      <c r="C90" s="28">
        <v>0</v>
      </c>
    </row>
    <row r="91" spans="1:5">
      <c r="A91" s="27">
        <v>4395</v>
      </c>
      <c r="B91" s="25" t="s">
        <v>344</v>
      </c>
      <c r="C91" s="28">
        <v>0</v>
      </c>
    </row>
    <row r="92" spans="1:5">
      <c r="A92" s="27">
        <v>4396</v>
      </c>
      <c r="B92" s="25" t="s">
        <v>345</v>
      </c>
      <c r="C92" s="28">
        <v>0</v>
      </c>
    </row>
    <row r="93" spans="1:5">
      <c r="A93" s="27">
        <v>4399</v>
      </c>
      <c r="B93" s="25" t="s">
        <v>339</v>
      </c>
      <c r="C93" s="28">
        <v>0</v>
      </c>
    </row>
    <row r="96" spans="1:5">
      <c r="A96" s="24" t="s">
        <v>346</v>
      </c>
      <c r="B96" s="24"/>
      <c r="C96" s="24"/>
      <c r="D96" s="24"/>
      <c r="E96" s="24"/>
    </row>
    <row r="97" spans="1:5">
      <c r="A97" s="26" t="s">
        <v>110</v>
      </c>
      <c r="B97" s="26" t="s">
        <v>111</v>
      </c>
      <c r="C97" s="26" t="s">
        <v>112</v>
      </c>
      <c r="D97" s="26" t="s">
        <v>347</v>
      </c>
      <c r="E97" s="26" t="s">
        <v>128</v>
      </c>
    </row>
    <row r="98" spans="1:5">
      <c r="A98" s="701">
        <v>5000</v>
      </c>
      <c r="B98" s="702" t="s">
        <v>348</v>
      </c>
      <c r="C98" s="703">
        <f>+C99+C127+C160+C170+C185+C217</f>
        <v>42132735.419999987</v>
      </c>
      <c r="D98" s="717">
        <f>C98/C98</f>
        <v>1</v>
      </c>
      <c r="E98" s="705"/>
    </row>
    <row r="99" spans="1:5">
      <c r="A99" s="701">
        <v>5100</v>
      </c>
      <c r="B99" s="702" t="s">
        <v>349</v>
      </c>
      <c r="C99" s="703">
        <f>+C100+C107+C117</f>
        <v>41726654.339999989</v>
      </c>
      <c r="D99" s="717">
        <f>C99/$C$98</f>
        <v>0.99036186290892392</v>
      </c>
      <c r="E99" s="705"/>
    </row>
    <row r="100" spans="1:5">
      <c r="A100" s="142">
        <v>5110</v>
      </c>
      <c r="B100" s="143" t="s">
        <v>350</v>
      </c>
      <c r="C100" s="99">
        <f>SUM(C101:C106)</f>
        <v>0</v>
      </c>
      <c r="D100" s="144">
        <f t="shared" ref="D100:D163" si="0">C100/$C$98</f>
        <v>0</v>
      </c>
      <c r="E100" s="143"/>
    </row>
    <row r="101" spans="1:5">
      <c r="A101" s="27">
        <v>5111</v>
      </c>
      <c r="B101" s="25" t="s">
        <v>351</v>
      </c>
      <c r="C101" s="28">
        <v>0</v>
      </c>
      <c r="D101" s="32">
        <f t="shared" si="0"/>
        <v>0</v>
      </c>
    </row>
    <row r="102" spans="1:5">
      <c r="A102" s="27">
        <v>5112</v>
      </c>
      <c r="B102" s="25" t="s">
        <v>352</v>
      </c>
      <c r="C102" s="28">
        <v>0</v>
      </c>
      <c r="D102" s="32">
        <f t="shared" si="0"/>
        <v>0</v>
      </c>
    </row>
    <row r="103" spans="1:5">
      <c r="A103" s="27">
        <v>5113</v>
      </c>
      <c r="B103" s="25" t="s">
        <v>353</v>
      </c>
      <c r="C103" s="28">
        <v>0</v>
      </c>
      <c r="D103" s="32">
        <f t="shared" si="0"/>
        <v>0</v>
      </c>
    </row>
    <row r="104" spans="1:5">
      <c r="A104" s="27">
        <v>5114</v>
      </c>
      <c r="B104" s="25" t="s">
        <v>354</v>
      </c>
      <c r="C104" s="28">
        <v>0</v>
      </c>
      <c r="D104" s="32">
        <f t="shared" si="0"/>
        <v>0</v>
      </c>
    </row>
    <row r="105" spans="1:5">
      <c r="A105" s="27">
        <v>5115</v>
      </c>
      <c r="B105" s="25" t="s">
        <v>355</v>
      </c>
      <c r="C105" s="28">
        <v>0</v>
      </c>
      <c r="D105" s="32">
        <f t="shared" si="0"/>
        <v>0</v>
      </c>
    </row>
    <row r="106" spans="1:5">
      <c r="A106" s="27">
        <v>5116</v>
      </c>
      <c r="B106" s="25" t="s">
        <v>356</v>
      </c>
      <c r="C106" s="28">
        <v>0</v>
      </c>
      <c r="D106" s="32">
        <f t="shared" si="0"/>
        <v>0</v>
      </c>
    </row>
    <row r="107" spans="1:5">
      <c r="A107" s="701">
        <v>5120</v>
      </c>
      <c r="B107" s="702" t="s">
        <v>357</v>
      </c>
      <c r="C107" s="703">
        <f>SUM(C108:C116)</f>
        <v>2675949.84</v>
      </c>
      <c r="D107" s="717">
        <f t="shared" si="0"/>
        <v>6.3512369024341903E-2</v>
      </c>
      <c r="E107" s="702"/>
    </row>
    <row r="108" spans="1:5" ht="22.5">
      <c r="A108" s="27">
        <v>5121</v>
      </c>
      <c r="B108" s="25" t="s">
        <v>358</v>
      </c>
      <c r="C108" s="28">
        <v>217960.35</v>
      </c>
      <c r="D108" s="32">
        <f t="shared" si="0"/>
        <v>5.1731829853263319E-3</v>
      </c>
      <c r="E108" s="165" t="s">
        <v>2541</v>
      </c>
    </row>
    <row r="109" spans="1:5" ht="22.5">
      <c r="A109" s="27">
        <v>5122</v>
      </c>
      <c r="B109" s="25" t="s">
        <v>359</v>
      </c>
      <c r="C109" s="28">
        <v>1145272.8799999999</v>
      </c>
      <c r="D109" s="32">
        <f t="shared" si="0"/>
        <v>2.7182495239944718E-2</v>
      </c>
      <c r="E109" s="165" t="s">
        <v>2541</v>
      </c>
    </row>
    <row r="110" spans="1:5">
      <c r="A110" s="27">
        <v>5123</v>
      </c>
      <c r="B110" s="25" t="s">
        <v>360</v>
      </c>
      <c r="C110" s="28">
        <v>0</v>
      </c>
      <c r="D110" s="32">
        <f t="shared" si="0"/>
        <v>0</v>
      </c>
    </row>
    <row r="111" spans="1:5" ht="22.5">
      <c r="A111" s="27">
        <v>5124</v>
      </c>
      <c r="B111" s="25" t="s">
        <v>361</v>
      </c>
      <c r="C111" s="28">
        <v>289757.03999999998</v>
      </c>
      <c r="D111" s="32">
        <f t="shared" si="0"/>
        <v>6.8772425315270468E-3</v>
      </c>
      <c r="E111" s="165" t="s">
        <v>2541</v>
      </c>
    </row>
    <row r="112" spans="1:5" ht="22.5">
      <c r="A112" s="27">
        <v>5125</v>
      </c>
      <c r="B112" s="25" t="s">
        <v>362</v>
      </c>
      <c r="C112" s="28">
        <v>125893.22</v>
      </c>
      <c r="D112" s="32">
        <f t="shared" si="0"/>
        <v>2.9880143965264538E-3</v>
      </c>
      <c r="E112" s="165" t="s">
        <v>2541</v>
      </c>
    </row>
    <row r="113" spans="1:5" ht="22.5">
      <c r="A113" s="27">
        <v>5126</v>
      </c>
      <c r="B113" s="25" t="s">
        <v>363</v>
      </c>
      <c r="C113" s="28">
        <v>332136.39</v>
      </c>
      <c r="D113" s="32">
        <f t="shared" si="0"/>
        <v>7.883095808736364E-3</v>
      </c>
      <c r="E113" s="165" t="s">
        <v>2541</v>
      </c>
    </row>
    <row r="114" spans="1:5" ht="22.5">
      <c r="A114" s="27">
        <v>5127</v>
      </c>
      <c r="B114" s="25" t="s">
        <v>364</v>
      </c>
      <c r="C114" s="28">
        <v>497732.98</v>
      </c>
      <c r="D114" s="32">
        <f t="shared" si="0"/>
        <v>1.1813450397614847E-2</v>
      </c>
      <c r="E114" s="165" t="s">
        <v>2541</v>
      </c>
    </row>
    <row r="115" spans="1:5" ht="22.5">
      <c r="A115" s="27">
        <v>5128</v>
      </c>
      <c r="B115" s="25" t="s">
        <v>365</v>
      </c>
      <c r="C115" s="28">
        <v>4723.95</v>
      </c>
      <c r="D115" s="32">
        <f t="shared" si="0"/>
        <v>1.1212065755781876E-4</v>
      </c>
      <c r="E115" s="165" t="s">
        <v>2541</v>
      </c>
    </row>
    <row r="116" spans="1:5" ht="22.5">
      <c r="A116" s="27">
        <v>5129</v>
      </c>
      <c r="B116" s="25" t="s">
        <v>366</v>
      </c>
      <c r="C116" s="28">
        <v>62473.03</v>
      </c>
      <c r="D116" s="32">
        <f t="shared" si="0"/>
        <v>1.4827670071083179E-3</v>
      </c>
      <c r="E116" s="165" t="s">
        <v>2541</v>
      </c>
    </row>
    <row r="117" spans="1:5">
      <c r="A117" s="701">
        <v>5130</v>
      </c>
      <c r="B117" s="702" t="s">
        <v>367</v>
      </c>
      <c r="C117" s="703">
        <f>SUM(C118:C126)</f>
        <v>39050704.499999993</v>
      </c>
      <c r="D117" s="717">
        <f t="shared" si="0"/>
        <v>0.92684949388458204</v>
      </c>
      <c r="E117" s="143"/>
    </row>
    <row r="118" spans="1:5" ht="22.5">
      <c r="A118" s="27">
        <v>5131</v>
      </c>
      <c r="B118" s="25" t="s">
        <v>368</v>
      </c>
      <c r="C118" s="28">
        <v>608523.44999999995</v>
      </c>
      <c r="D118" s="32">
        <f t="shared" si="0"/>
        <v>1.4443008362356173E-2</v>
      </c>
      <c r="E118" s="165" t="s">
        <v>2541</v>
      </c>
    </row>
    <row r="119" spans="1:5" ht="22.5">
      <c r="A119" s="27">
        <v>5132</v>
      </c>
      <c r="B119" s="25" t="s">
        <v>369</v>
      </c>
      <c r="C119" s="28">
        <v>257250.6</v>
      </c>
      <c r="D119" s="32">
        <f t="shared" si="0"/>
        <v>6.1057179752417815E-3</v>
      </c>
      <c r="E119" s="165" t="s">
        <v>2541</v>
      </c>
    </row>
    <row r="120" spans="1:5" ht="22.5">
      <c r="A120" s="27">
        <v>5133</v>
      </c>
      <c r="B120" s="25" t="s">
        <v>370</v>
      </c>
      <c r="C120" s="28">
        <v>36099907.259999998</v>
      </c>
      <c r="D120" s="32">
        <f t="shared" si="0"/>
        <v>0.8568137553884938</v>
      </c>
      <c r="E120" s="165" t="s">
        <v>2541</v>
      </c>
    </row>
    <row r="121" spans="1:5" ht="22.5">
      <c r="A121" s="27">
        <v>5134</v>
      </c>
      <c r="B121" s="25" t="s">
        <v>371</v>
      </c>
      <c r="C121" s="28">
        <v>85845.84</v>
      </c>
      <c r="D121" s="32">
        <f t="shared" si="0"/>
        <v>2.0375092940025405E-3</v>
      </c>
      <c r="E121" s="165" t="s">
        <v>2541</v>
      </c>
    </row>
    <row r="122" spans="1:5" ht="22.5">
      <c r="A122" s="27">
        <v>5135</v>
      </c>
      <c r="B122" s="25" t="s">
        <v>372</v>
      </c>
      <c r="C122" s="28">
        <v>950150.8</v>
      </c>
      <c r="D122" s="32">
        <f t="shared" si="0"/>
        <v>2.2551367494382361E-2</v>
      </c>
      <c r="E122" s="165" t="s">
        <v>2541</v>
      </c>
    </row>
    <row r="123" spans="1:5" ht="22.5">
      <c r="A123" s="27">
        <v>5136</v>
      </c>
      <c r="B123" s="25" t="s">
        <v>373</v>
      </c>
      <c r="C123" s="28">
        <v>0</v>
      </c>
      <c r="D123" s="32">
        <f t="shared" si="0"/>
        <v>0</v>
      </c>
      <c r="E123" s="165" t="s">
        <v>2541</v>
      </c>
    </row>
    <row r="124" spans="1:5" ht="22.5">
      <c r="A124" s="27">
        <v>5137</v>
      </c>
      <c r="B124" s="25" t="s">
        <v>374</v>
      </c>
      <c r="C124" s="28">
        <v>525999.93999999994</v>
      </c>
      <c r="D124" s="32">
        <f t="shared" si="0"/>
        <v>1.2484352956355003E-2</v>
      </c>
      <c r="E124" s="165" t="s">
        <v>2541</v>
      </c>
    </row>
    <row r="125" spans="1:5" ht="22.5">
      <c r="A125" s="27">
        <v>5138</v>
      </c>
      <c r="B125" s="25" t="s">
        <v>375</v>
      </c>
      <c r="C125" s="28">
        <v>490610.5</v>
      </c>
      <c r="D125" s="32">
        <f t="shared" si="0"/>
        <v>1.1644401796117707E-2</v>
      </c>
      <c r="E125" s="165" t="s">
        <v>2541</v>
      </c>
    </row>
    <row r="126" spans="1:5" ht="22.5">
      <c r="A126" s="27">
        <v>5139</v>
      </c>
      <c r="B126" s="25" t="s">
        <v>376</v>
      </c>
      <c r="C126" s="28">
        <v>32416.11</v>
      </c>
      <c r="D126" s="32">
        <f t="shared" si="0"/>
        <v>7.6938061763282516E-4</v>
      </c>
      <c r="E126" s="165" t="s">
        <v>2541</v>
      </c>
    </row>
    <row r="127" spans="1:5">
      <c r="A127" s="142">
        <v>5200</v>
      </c>
      <c r="B127" s="143" t="s">
        <v>377</v>
      </c>
      <c r="C127" s="99">
        <v>0</v>
      </c>
      <c r="D127" s="144">
        <f t="shared" si="0"/>
        <v>0</v>
      </c>
    </row>
    <row r="128" spans="1:5">
      <c r="A128" s="142">
        <v>5210</v>
      </c>
      <c r="B128" s="143" t="s">
        <v>378</v>
      </c>
      <c r="C128" s="99">
        <v>0</v>
      </c>
      <c r="D128" s="144">
        <f t="shared" si="0"/>
        <v>0</v>
      </c>
    </row>
    <row r="129" spans="1:4">
      <c r="A129" s="27">
        <v>5211</v>
      </c>
      <c r="B129" s="25" t="s">
        <v>379</v>
      </c>
      <c r="C129" s="28">
        <v>0</v>
      </c>
      <c r="D129" s="32">
        <f t="shared" si="0"/>
        <v>0</v>
      </c>
    </row>
    <row r="130" spans="1:4">
      <c r="A130" s="27">
        <v>5212</v>
      </c>
      <c r="B130" s="25" t="s">
        <v>380</v>
      </c>
      <c r="C130" s="28">
        <v>0</v>
      </c>
      <c r="D130" s="32">
        <f t="shared" si="0"/>
        <v>0</v>
      </c>
    </row>
    <row r="131" spans="1:4">
      <c r="A131" s="142">
        <v>5220</v>
      </c>
      <c r="B131" s="143" t="s">
        <v>381</v>
      </c>
      <c r="C131" s="99">
        <v>0</v>
      </c>
      <c r="D131" s="144">
        <f t="shared" si="0"/>
        <v>0</v>
      </c>
    </row>
    <row r="132" spans="1:4">
      <c r="A132" s="27">
        <v>5221</v>
      </c>
      <c r="B132" s="25" t="s">
        <v>382</v>
      </c>
      <c r="C132" s="28">
        <v>0</v>
      </c>
      <c r="D132" s="32">
        <f t="shared" si="0"/>
        <v>0</v>
      </c>
    </row>
    <row r="133" spans="1:4">
      <c r="A133" s="27">
        <v>5222</v>
      </c>
      <c r="B133" s="25" t="s">
        <v>383</v>
      </c>
      <c r="C133" s="28">
        <v>0</v>
      </c>
      <c r="D133" s="32">
        <f t="shared" si="0"/>
        <v>0</v>
      </c>
    </row>
    <row r="134" spans="1:4">
      <c r="A134" s="142">
        <v>5230</v>
      </c>
      <c r="B134" s="143" t="s">
        <v>318</v>
      </c>
      <c r="C134" s="99">
        <v>0</v>
      </c>
      <c r="D134" s="144">
        <f t="shared" si="0"/>
        <v>0</v>
      </c>
    </row>
    <row r="135" spans="1:4">
      <c r="A135" s="27">
        <v>5231</v>
      </c>
      <c r="B135" s="25" t="s">
        <v>384</v>
      </c>
      <c r="C135" s="28">
        <v>0</v>
      </c>
      <c r="D135" s="32">
        <f t="shared" si="0"/>
        <v>0</v>
      </c>
    </row>
    <row r="136" spans="1:4">
      <c r="A136" s="27">
        <v>5232</v>
      </c>
      <c r="B136" s="25" t="s">
        <v>385</v>
      </c>
      <c r="C136" s="28">
        <v>0</v>
      </c>
      <c r="D136" s="32">
        <f t="shared" si="0"/>
        <v>0</v>
      </c>
    </row>
    <row r="137" spans="1:4">
      <c r="A137" s="142">
        <v>5240</v>
      </c>
      <c r="B137" s="143" t="s">
        <v>320</v>
      </c>
      <c r="C137" s="99">
        <v>0</v>
      </c>
      <c r="D137" s="144">
        <f t="shared" si="0"/>
        <v>0</v>
      </c>
    </row>
    <row r="138" spans="1:4">
      <c r="A138" s="27">
        <v>5241</v>
      </c>
      <c r="B138" s="25" t="s">
        <v>386</v>
      </c>
      <c r="C138" s="28">
        <v>0</v>
      </c>
      <c r="D138" s="32">
        <f t="shared" si="0"/>
        <v>0</v>
      </c>
    </row>
    <row r="139" spans="1:4">
      <c r="A139" s="27">
        <v>5242</v>
      </c>
      <c r="B139" s="25" t="s">
        <v>387</v>
      </c>
      <c r="C139" s="28">
        <v>0</v>
      </c>
      <c r="D139" s="32">
        <f t="shared" si="0"/>
        <v>0</v>
      </c>
    </row>
    <row r="140" spans="1:4">
      <c r="A140" s="27">
        <v>5243</v>
      </c>
      <c r="B140" s="25" t="s">
        <v>388</v>
      </c>
      <c r="C140" s="28">
        <v>0</v>
      </c>
      <c r="D140" s="32">
        <f t="shared" si="0"/>
        <v>0</v>
      </c>
    </row>
    <row r="141" spans="1:4">
      <c r="A141" s="27">
        <v>5244</v>
      </c>
      <c r="B141" s="25" t="s">
        <v>389</v>
      </c>
      <c r="C141" s="28">
        <v>0</v>
      </c>
      <c r="D141" s="32">
        <f t="shared" si="0"/>
        <v>0</v>
      </c>
    </row>
    <row r="142" spans="1:4">
      <c r="A142" s="142">
        <v>5250</v>
      </c>
      <c r="B142" s="143" t="s">
        <v>321</v>
      </c>
      <c r="C142" s="99">
        <v>0</v>
      </c>
      <c r="D142" s="144">
        <f t="shared" si="0"/>
        <v>0</v>
      </c>
    </row>
    <row r="143" spans="1:4">
      <c r="A143" s="27">
        <v>5251</v>
      </c>
      <c r="B143" s="25" t="s">
        <v>390</v>
      </c>
      <c r="C143" s="28">
        <v>0</v>
      </c>
      <c r="D143" s="32">
        <f t="shared" si="0"/>
        <v>0</v>
      </c>
    </row>
    <row r="144" spans="1:4">
      <c r="A144" s="27">
        <v>5252</v>
      </c>
      <c r="B144" s="25" t="s">
        <v>391</v>
      </c>
      <c r="C144" s="28">
        <v>0</v>
      </c>
      <c r="D144" s="32">
        <f t="shared" si="0"/>
        <v>0</v>
      </c>
    </row>
    <row r="145" spans="1:4">
      <c r="A145" s="27">
        <v>5259</v>
      </c>
      <c r="B145" s="25" t="s">
        <v>392</v>
      </c>
      <c r="C145" s="28">
        <v>0</v>
      </c>
      <c r="D145" s="32">
        <f t="shared" si="0"/>
        <v>0</v>
      </c>
    </row>
    <row r="146" spans="1:4">
      <c r="A146" s="142">
        <v>5260</v>
      </c>
      <c r="B146" s="143" t="s">
        <v>393</v>
      </c>
      <c r="C146" s="99">
        <v>0</v>
      </c>
      <c r="D146" s="144">
        <f t="shared" si="0"/>
        <v>0</v>
      </c>
    </row>
    <row r="147" spans="1:4">
      <c r="A147" s="27">
        <v>5261</v>
      </c>
      <c r="B147" s="25" t="s">
        <v>394</v>
      </c>
      <c r="C147" s="28">
        <v>0</v>
      </c>
      <c r="D147" s="32">
        <f t="shared" si="0"/>
        <v>0</v>
      </c>
    </row>
    <row r="148" spans="1:4">
      <c r="A148" s="27">
        <v>5262</v>
      </c>
      <c r="B148" s="25" t="s">
        <v>395</v>
      </c>
      <c r="C148" s="28">
        <v>0</v>
      </c>
      <c r="D148" s="32">
        <f t="shared" si="0"/>
        <v>0</v>
      </c>
    </row>
    <row r="149" spans="1:4">
      <c r="A149" s="142">
        <v>5270</v>
      </c>
      <c r="B149" s="143" t="s">
        <v>396</v>
      </c>
      <c r="C149" s="99">
        <v>0</v>
      </c>
      <c r="D149" s="144">
        <f t="shared" si="0"/>
        <v>0</v>
      </c>
    </row>
    <row r="150" spans="1:4">
      <c r="A150" s="27">
        <v>5271</v>
      </c>
      <c r="B150" s="25" t="s">
        <v>397</v>
      </c>
      <c r="C150" s="28">
        <v>0</v>
      </c>
      <c r="D150" s="32">
        <f t="shared" si="0"/>
        <v>0</v>
      </c>
    </row>
    <row r="151" spans="1:4">
      <c r="A151" s="142">
        <v>5280</v>
      </c>
      <c r="B151" s="143" t="s">
        <v>398</v>
      </c>
      <c r="C151" s="99">
        <v>0</v>
      </c>
      <c r="D151" s="144">
        <f t="shared" si="0"/>
        <v>0</v>
      </c>
    </row>
    <row r="152" spans="1:4">
      <c r="A152" s="27">
        <v>5281</v>
      </c>
      <c r="B152" s="25" t="s">
        <v>399</v>
      </c>
      <c r="C152" s="28">
        <v>0</v>
      </c>
      <c r="D152" s="32">
        <f t="shared" si="0"/>
        <v>0</v>
      </c>
    </row>
    <row r="153" spans="1:4">
      <c r="A153" s="27">
        <v>5282</v>
      </c>
      <c r="B153" s="25" t="s">
        <v>400</v>
      </c>
      <c r="C153" s="28">
        <v>0</v>
      </c>
      <c r="D153" s="32">
        <f t="shared" si="0"/>
        <v>0</v>
      </c>
    </row>
    <row r="154" spans="1:4">
      <c r="A154" s="27">
        <v>5283</v>
      </c>
      <c r="B154" s="25" t="s">
        <v>401</v>
      </c>
      <c r="C154" s="28">
        <v>0</v>
      </c>
      <c r="D154" s="32">
        <f t="shared" si="0"/>
        <v>0</v>
      </c>
    </row>
    <row r="155" spans="1:4">
      <c r="A155" s="27">
        <v>5284</v>
      </c>
      <c r="B155" s="25" t="s">
        <v>402</v>
      </c>
      <c r="C155" s="28">
        <v>0</v>
      </c>
      <c r="D155" s="32">
        <f t="shared" si="0"/>
        <v>0</v>
      </c>
    </row>
    <row r="156" spans="1:4">
      <c r="A156" s="27">
        <v>5285</v>
      </c>
      <c r="B156" s="25" t="s">
        <v>403</v>
      </c>
      <c r="C156" s="28">
        <v>0</v>
      </c>
      <c r="D156" s="32">
        <f t="shared" si="0"/>
        <v>0</v>
      </c>
    </row>
    <row r="157" spans="1:4">
      <c r="A157" s="142">
        <v>5290</v>
      </c>
      <c r="B157" s="143" t="s">
        <v>404</v>
      </c>
      <c r="C157" s="99">
        <v>0</v>
      </c>
      <c r="D157" s="144">
        <f t="shared" si="0"/>
        <v>0</v>
      </c>
    </row>
    <row r="158" spans="1:4">
      <c r="A158" s="27">
        <v>5291</v>
      </c>
      <c r="B158" s="25" t="s">
        <v>405</v>
      </c>
      <c r="C158" s="28">
        <v>0</v>
      </c>
      <c r="D158" s="32">
        <f t="shared" si="0"/>
        <v>0</v>
      </c>
    </row>
    <row r="159" spans="1:4">
      <c r="A159" s="27">
        <v>5292</v>
      </c>
      <c r="B159" s="25" t="s">
        <v>406</v>
      </c>
      <c r="C159" s="28">
        <v>0</v>
      </c>
      <c r="D159" s="32">
        <f t="shared" si="0"/>
        <v>0</v>
      </c>
    </row>
    <row r="160" spans="1:4">
      <c r="A160" s="142">
        <v>5300</v>
      </c>
      <c r="B160" s="143" t="s">
        <v>407</v>
      </c>
      <c r="C160" s="99">
        <v>0</v>
      </c>
      <c r="D160" s="144">
        <f t="shared" si="0"/>
        <v>0</v>
      </c>
    </row>
    <row r="161" spans="1:4">
      <c r="A161" s="142">
        <v>5310</v>
      </c>
      <c r="B161" s="143" t="s">
        <v>311</v>
      </c>
      <c r="C161" s="99">
        <v>0</v>
      </c>
      <c r="D161" s="144">
        <f t="shared" si="0"/>
        <v>0</v>
      </c>
    </row>
    <row r="162" spans="1:4">
      <c r="A162" s="27">
        <v>5311</v>
      </c>
      <c r="B162" s="25" t="s">
        <v>408</v>
      </c>
      <c r="C162" s="28">
        <v>0</v>
      </c>
      <c r="D162" s="32">
        <f t="shared" si="0"/>
        <v>0</v>
      </c>
    </row>
    <row r="163" spans="1:4">
      <c r="A163" s="27">
        <v>5312</v>
      </c>
      <c r="B163" s="25" t="s">
        <v>409</v>
      </c>
      <c r="C163" s="28">
        <v>0</v>
      </c>
      <c r="D163" s="32">
        <f t="shared" si="0"/>
        <v>0</v>
      </c>
    </row>
    <row r="164" spans="1:4">
      <c r="A164" s="142">
        <v>5320</v>
      </c>
      <c r="B164" s="143" t="s">
        <v>312</v>
      </c>
      <c r="C164" s="99">
        <v>0</v>
      </c>
      <c r="D164" s="144">
        <f t="shared" ref="D164:D219" si="1">C164/$C$98</f>
        <v>0</v>
      </c>
    </row>
    <row r="165" spans="1:4">
      <c r="A165" s="27">
        <v>5321</v>
      </c>
      <c r="B165" s="25" t="s">
        <v>410</v>
      </c>
      <c r="C165" s="28">
        <v>0</v>
      </c>
      <c r="D165" s="32">
        <f t="shared" si="1"/>
        <v>0</v>
      </c>
    </row>
    <row r="166" spans="1:4">
      <c r="A166" s="27">
        <v>5322</v>
      </c>
      <c r="B166" s="25" t="s">
        <v>411</v>
      </c>
      <c r="C166" s="28">
        <v>0</v>
      </c>
      <c r="D166" s="32">
        <f t="shared" si="1"/>
        <v>0</v>
      </c>
    </row>
    <row r="167" spans="1:4">
      <c r="A167" s="142">
        <v>5330</v>
      </c>
      <c r="B167" s="143" t="s">
        <v>313</v>
      </c>
      <c r="C167" s="99">
        <v>0</v>
      </c>
      <c r="D167" s="144">
        <f t="shared" si="1"/>
        <v>0</v>
      </c>
    </row>
    <row r="168" spans="1:4">
      <c r="A168" s="27">
        <v>5331</v>
      </c>
      <c r="B168" s="25" t="s">
        <v>412</v>
      </c>
      <c r="C168" s="28">
        <v>0</v>
      </c>
      <c r="D168" s="32">
        <f t="shared" si="1"/>
        <v>0</v>
      </c>
    </row>
    <row r="169" spans="1:4">
      <c r="A169" s="27">
        <v>5332</v>
      </c>
      <c r="B169" s="25" t="s">
        <v>413</v>
      </c>
      <c r="C169" s="28">
        <v>0</v>
      </c>
      <c r="D169" s="32">
        <f t="shared" si="1"/>
        <v>0</v>
      </c>
    </row>
    <row r="170" spans="1:4">
      <c r="A170" s="142">
        <v>5400</v>
      </c>
      <c r="B170" s="143" t="s">
        <v>414</v>
      </c>
      <c r="C170" s="99">
        <v>0</v>
      </c>
      <c r="D170" s="144">
        <f t="shared" si="1"/>
        <v>0</v>
      </c>
    </row>
    <row r="171" spans="1:4">
      <c r="A171" s="142">
        <v>5410</v>
      </c>
      <c r="B171" s="143" t="s">
        <v>415</v>
      </c>
      <c r="C171" s="99">
        <v>0</v>
      </c>
      <c r="D171" s="144">
        <f t="shared" si="1"/>
        <v>0</v>
      </c>
    </row>
    <row r="172" spans="1:4">
      <c r="A172" s="27">
        <v>5411</v>
      </c>
      <c r="B172" s="25" t="s">
        <v>416</v>
      </c>
      <c r="C172" s="28">
        <v>0</v>
      </c>
      <c r="D172" s="32">
        <f t="shared" si="1"/>
        <v>0</v>
      </c>
    </row>
    <row r="173" spans="1:4">
      <c r="A173" s="27">
        <v>5412</v>
      </c>
      <c r="B173" s="25" t="s">
        <v>417</v>
      </c>
      <c r="C173" s="28">
        <v>0</v>
      </c>
      <c r="D173" s="32">
        <f t="shared" si="1"/>
        <v>0</v>
      </c>
    </row>
    <row r="174" spans="1:4">
      <c r="A174" s="142">
        <v>5420</v>
      </c>
      <c r="B174" s="143" t="s">
        <v>418</v>
      </c>
      <c r="C174" s="99">
        <v>0</v>
      </c>
      <c r="D174" s="144">
        <f t="shared" si="1"/>
        <v>0</v>
      </c>
    </row>
    <row r="175" spans="1:4">
      <c r="A175" s="27">
        <v>5421</v>
      </c>
      <c r="B175" s="25" t="s">
        <v>419</v>
      </c>
      <c r="C175" s="28">
        <v>0</v>
      </c>
      <c r="D175" s="32">
        <f t="shared" si="1"/>
        <v>0</v>
      </c>
    </row>
    <row r="176" spans="1:4">
      <c r="A176" s="27">
        <v>5422</v>
      </c>
      <c r="B176" s="25" t="s">
        <v>420</v>
      </c>
      <c r="C176" s="28">
        <v>0</v>
      </c>
      <c r="D176" s="32">
        <f t="shared" si="1"/>
        <v>0</v>
      </c>
    </row>
    <row r="177" spans="1:4">
      <c r="A177" s="142">
        <v>5430</v>
      </c>
      <c r="B177" s="143" t="s">
        <v>421</v>
      </c>
      <c r="C177" s="99">
        <v>0</v>
      </c>
      <c r="D177" s="144">
        <f t="shared" si="1"/>
        <v>0</v>
      </c>
    </row>
    <row r="178" spans="1:4">
      <c r="A178" s="27">
        <v>5431</v>
      </c>
      <c r="B178" s="25" t="s">
        <v>422</v>
      </c>
      <c r="C178" s="28">
        <v>0</v>
      </c>
      <c r="D178" s="32">
        <f t="shared" si="1"/>
        <v>0</v>
      </c>
    </row>
    <row r="179" spans="1:4">
      <c r="A179" s="27">
        <v>5432</v>
      </c>
      <c r="B179" s="25" t="s">
        <v>423</v>
      </c>
      <c r="C179" s="28">
        <v>0</v>
      </c>
      <c r="D179" s="32">
        <f t="shared" si="1"/>
        <v>0</v>
      </c>
    </row>
    <row r="180" spans="1:4">
      <c r="A180" s="142">
        <v>5440</v>
      </c>
      <c r="B180" s="143" t="s">
        <v>424</v>
      </c>
      <c r="C180" s="99">
        <v>0</v>
      </c>
      <c r="D180" s="144">
        <f t="shared" si="1"/>
        <v>0</v>
      </c>
    </row>
    <row r="181" spans="1:4">
      <c r="A181" s="27">
        <v>5441</v>
      </c>
      <c r="B181" s="25" t="s">
        <v>424</v>
      </c>
      <c r="C181" s="28">
        <v>0</v>
      </c>
      <c r="D181" s="32">
        <f t="shared" si="1"/>
        <v>0</v>
      </c>
    </row>
    <row r="182" spans="1:4">
      <c r="A182" s="142">
        <v>5450</v>
      </c>
      <c r="B182" s="143" t="s">
        <v>425</v>
      </c>
      <c r="C182" s="99">
        <v>0</v>
      </c>
      <c r="D182" s="144">
        <f t="shared" si="1"/>
        <v>0</v>
      </c>
    </row>
    <row r="183" spans="1:4">
      <c r="A183" s="27">
        <v>5451</v>
      </c>
      <c r="B183" s="25" t="s">
        <v>426</v>
      </c>
      <c r="C183" s="28">
        <v>0</v>
      </c>
      <c r="D183" s="32">
        <f t="shared" si="1"/>
        <v>0</v>
      </c>
    </row>
    <row r="184" spans="1:4">
      <c r="A184" s="27">
        <v>5452</v>
      </c>
      <c r="B184" s="25" t="s">
        <v>427</v>
      </c>
      <c r="C184" s="28">
        <v>0</v>
      </c>
      <c r="D184" s="32">
        <f t="shared" si="1"/>
        <v>0</v>
      </c>
    </row>
    <row r="185" spans="1:4">
      <c r="A185" s="701">
        <v>5500</v>
      </c>
      <c r="B185" s="702" t="s">
        <v>428</v>
      </c>
      <c r="C185" s="703">
        <f>+C186+C195+C198+C204+C206+C208</f>
        <v>406081.08</v>
      </c>
      <c r="D185" s="717">
        <f t="shared" si="1"/>
        <v>9.6381370910761568E-3</v>
      </c>
    </row>
    <row r="186" spans="1:4">
      <c r="A186" s="701">
        <v>5510</v>
      </c>
      <c r="B186" s="702" t="s">
        <v>429</v>
      </c>
      <c r="C186" s="703">
        <f>SUM(C187:C194)</f>
        <v>406081.08</v>
      </c>
      <c r="D186" s="717">
        <f t="shared" si="1"/>
        <v>9.6381370910761568E-3</v>
      </c>
    </row>
    <row r="187" spans="1:4">
      <c r="A187" s="27">
        <v>5511</v>
      </c>
      <c r="B187" s="25" t="s">
        <v>430</v>
      </c>
      <c r="C187" s="28">
        <v>0</v>
      </c>
      <c r="D187" s="32">
        <f t="shared" si="1"/>
        <v>0</v>
      </c>
    </row>
    <row r="188" spans="1:4">
      <c r="A188" s="27">
        <v>5512</v>
      </c>
      <c r="B188" s="25" t="s">
        <v>431</v>
      </c>
      <c r="C188" s="28">
        <v>0</v>
      </c>
      <c r="D188" s="32">
        <f t="shared" si="1"/>
        <v>0</v>
      </c>
    </row>
    <row r="189" spans="1:4">
      <c r="A189" s="27">
        <v>5513</v>
      </c>
      <c r="B189" s="25" t="s">
        <v>432</v>
      </c>
      <c r="C189" s="28">
        <v>0</v>
      </c>
      <c r="D189" s="32">
        <f t="shared" si="1"/>
        <v>0</v>
      </c>
    </row>
    <row r="190" spans="1:4">
      <c r="A190" s="27">
        <v>5514</v>
      </c>
      <c r="B190" s="25" t="s">
        <v>433</v>
      </c>
      <c r="C190" s="28">
        <v>0</v>
      </c>
      <c r="D190" s="32">
        <f t="shared" si="1"/>
        <v>0</v>
      </c>
    </row>
    <row r="191" spans="1:4">
      <c r="A191" s="27">
        <v>5515</v>
      </c>
      <c r="B191" s="25" t="s">
        <v>434</v>
      </c>
      <c r="C191" s="28">
        <v>392548.44</v>
      </c>
      <c r="D191" s="32">
        <f t="shared" si="1"/>
        <v>9.3169464571166011E-3</v>
      </c>
    </row>
    <row r="192" spans="1:4">
      <c r="A192" s="27">
        <v>5516</v>
      </c>
      <c r="B192" s="25" t="s">
        <v>435</v>
      </c>
      <c r="C192" s="28">
        <v>0</v>
      </c>
      <c r="D192" s="32">
        <f t="shared" si="1"/>
        <v>0</v>
      </c>
    </row>
    <row r="193" spans="1:4">
      <c r="A193" s="27">
        <v>5517</v>
      </c>
      <c r="B193" s="25" t="s">
        <v>436</v>
      </c>
      <c r="C193" s="28">
        <v>13532.64</v>
      </c>
      <c r="D193" s="32">
        <f t="shared" si="1"/>
        <v>3.2119063395955516E-4</v>
      </c>
    </row>
    <row r="194" spans="1:4">
      <c r="A194" s="27">
        <v>5518</v>
      </c>
      <c r="B194" s="25" t="s">
        <v>437</v>
      </c>
      <c r="C194" s="28">
        <v>0</v>
      </c>
      <c r="D194" s="32">
        <f t="shared" si="1"/>
        <v>0</v>
      </c>
    </row>
    <row r="195" spans="1:4">
      <c r="A195" s="142">
        <v>5520</v>
      </c>
      <c r="B195" s="143" t="s">
        <v>438</v>
      </c>
      <c r="C195" s="99">
        <v>0</v>
      </c>
      <c r="D195" s="144">
        <f t="shared" si="1"/>
        <v>0</v>
      </c>
    </row>
    <row r="196" spans="1:4">
      <c r="A196" s="27">
        <v>5521</v>
      </c>
      <c r="B196" s="25" t="s">
        <v>439</v>
      </c>
      <c r="C196" s="28">
        <v>0</v>
      </c>
      <c r="D196" s="32">
        <f t="shared" si="1"/>
        <v>0</v>
      </c>
    </row>
    <row r="197" spans="1:4">
      <c r="A197" s="27">
        <v>5522</v>
      </c>
      <c r="B197" s="25" t="s">
        <v>440</v>
      </c>
      <c r="C197" s="28">
        <v>0</v>
      </c>
      <c r="D197" s="32">
        <f t="shared" si="1"/>
        <v>0</v>
      </c>
    </row>
    <row r="198" spans="1:4">
      <c r="A198" s="142">
        <v>5530</v>
      </c>
      <c r="B198" s="143" t="s">
        <v>441</v>
      </c>
      <c r="C198" s="99">
        <v>0</v>
      </c>
      <c r="D198" s="144">
        <f t="shared" si="1"/>
        <v>0</v>
      </c>
    </row>
    <row r="199" spans="1:4">
      <c r="A199" s="27">
        <v>5531</v>
      </c>
      <c r="B199" s="25" t="s">
        <v>442</v>
      </c>
      <c r="C199" s="28">
        <v>0</v>
      </c>
      <c r="D199" s="32">
        <f t="shared" si="1"/>
        <v>0</v>
      </c>
    </row>
    <row r="200" spans="1:4">
      <c r="A200" s="27">
        <v>5532</v>
      </c>
      <c r="B200" s="25" t="s">
        <v>443</v>
      </c>
      <c r="C200" s="28">
        <v>0</v>
      </c>
      <c r="D200" s="32">
        <f t="shared" si="1"/>
        <v>0</v>
      </c>
    </row>
    <row r="201" spans="1:4">
      <c r="A201" s="27">
        <v>5533</v>
      </c>
      <c r="B201" s="25" t="s">
        <v>444</v>
      </c>
      <c r="C201" s="28">
        <v>0</v>
      </c>
      <c r="D201" s="32">
        <f t="shared" si="1"/>
        <v>0</v>
      </c>
    </row>
    <row r="202" spans="1:4">
      <c r="A202" s="27">
        <v>5534</v>
      </c>
      <c r="B202" s="25" t="s">
        <v>445</v>
      </c>
      <c r="C202" s="28">
        <v>0</v>
      </c>
      <c r="D202" s="32">
        <f t="shared" si="1"/>
        <v>0</v>
      </c>
    </row>
    <row r="203" spans="1:4">
      <c r="A203" s="27">
        <v>5535</v>
      </c>
      <c r="B203" s="25" t="s">
        <v>446</v>
      </c>
      <c r="C203" s="28">
        <v>0</v>
      </c>
      <c r="D203" s="32">
        <f t="shared" si="1"/>
        <v>0</v>
      </c>
    </row>
    <row r="204" spans="1:4">
      <c r="A204" s="142">
        <v>5540</v>
      </c>
      <c r="B204" s="143" t="s">
        <v>447</v>
      </c>
      <c r="C204" s="99">
        <v>0</v>
      </c>
      <c r="D204" s="144">
        <f t="shared" si="1"/>
        <v>0</v>
      </c>
    </row>
    <row r="205" spans="1:4">
      <c r="A205" s="27">
        <v>5541</v>
      </c>
      <c r="B205" s="25" t="s">
        <v>447</v>
      </c>
      <c r="C205" s="28">
        <v>0</v>
      </c>
      <c r="D205" s="32">
        <f t="shared" si="1"/>
        <v>0</v>
      </c>
    </row>
    <row r="206" spans="1:4">
      <c r="A206" s="142">
        <v>5550</v>
      </c>
      <c r="B206" s="143" t="s">
        <v>448</v>
      </c>
      <c r="C206" s="99">
        <v>0</v>
      </c>
      <c r="D206" s="144">
        <f t="shared" si="1"/>
        <v>0</v>
      </c>
    </row>
    <row r="207" spans="1:4">
      <c r="A207" s="27">
        <v>5551</v>
      </c>
      <c r="B207" s="25" t="s">
        <v>448</v>
      </c>
      <c r="C207" s="28">
        <v>0</v>
      </c>
      <c r="D207" s="32">
        <f t="shared" si="1"/>
        <v>0</v>
      </c>
    </row>
    <row r="208" spans="1:4">
      <c r="A208" s="142">
        <v>5590</v>
      </c>
      <c r="B208" s="143" t="s">
        <v>449</v>
      </c>
      <c r="C208" s="99">
        <v>0</v>
      </c>
      <c r="D208" s="144">
        <f t="shared" si="1"/>
        <v>0</v>
      </c>
    </row>
    <row r="209" spans="1:4">
      <c r="A209" s="27">
        <v>5591</v>
      </c>
      <c r="B209" s="25" t="s">
        <v>450</v>
      </c>
      <c r="C209" s="28">
        <v>0</v>
      </c>
      <c r="D209" s="32">
        <f t="shared" si="1"/>
        <v>0</v>
      </c>
    </row>
    <row r="210" spans="1:4">
      <c r="A210" s="27">
        <v>5592</v>
      </c>
      <c r="B210" s="25" t="s">
        <v>451</v>
      </c>
      <c r="C210" s="28">
        <v>0</v>
      </c>
      <c r="D210" s="32">
        <f t="shared" si="1"/>
        <v>0</v>
      </c>
    </row>
    <row r="211" spans="1:4">
      <c r="A211" s="27">
        <v>5593</v>
      </c>
      <c r="B211" s="25" t="s">
        <v>452</v>
      </c>
      <c r="C211" s="28">
        <v>0</v>
      </c>
      <c r="D211" s="32">
        <f t="shared" si="1"/>
        <v>0</v>
      </c>
    </row>
    <row r="212" spans="1:4">
      <c r="A212" s="27">
        <v>5594</v>
      </c>
      <c r="B212" s="25" t="s">
        <v>453</v>
      </c>
      <c r="C212" s="28">
        <v>0</v>
      </c>
      <c r="D212" s="32">
        <f t="shared" si="1"/>
        <v>0</v>
      </c>
    </row>
    <row r="213" spans="1:4">
      <c r="A213" s="27">
        <v>5595</v>
      </c>
      <c r="B213" s="25" t="s">
        <v>454</v>
      </c>
      <c r="C213" s="28">
        <v>0</v>
      </c>
      <c r="D213" s="32">
        <f t="shared" si="1"/>
        <v>0</v>
      </c>
    </row>
    <row r="214" spans="1:4">
      <c r="A214" s="27">
        <v>5596</v>
      </c>
      <c r="B214" s="25" t="s">
        <v>344</v>
      </c>
      <c r="C214" s="28">
        <v>0</v>
      </c>
      <c r="D214" s="32">
        <f t="shared" si="1"/>
        <v>0</v>
      </c>
    </row>
    <row r="215" spans="1:4">
      <c r="A215" s="27">
        <v>5597</v>
      </c>
      <c r="B215" s="25" t="s">
        <v>455</v>
      </c>
      <c r="C215" s="28">
        <v>0</v>
      </c>
      <c r="D215" s="32">
        <f t="shared" si="1"/>
        <v>0</v>
      </c>
    </row>
    <row r="216" spans="1:4">
      <c r="A216" s="27">
        <v>5599</v>
      </c>
      <c r="B216" s="25" t="s">
        <v>456</v>
      </c>
      <c r="C216" s="28">
        <v>0</v>
      </c>
      <c r="D216" s="32">
        <f t="shared" si="1"/>
        <v>0</v>
      </c>
    </row>
    <row r="217" spans="1:4">
      <c r="A217" s="142">
        <v>5600</v>
      </c>
      <c r="B217" s="143" t="s">
        <v>457</v>
      </c>
      <c r="C217" s="99">
        <v>0</v>
      </c>
      <c r="D217" s="144">
        <f t="shared" si="1"/>
        <v>0</v>
      </c>
    </row>
    <row r="218" spans="1:4">
      <c r="A218" s="142">
        <v>5610</v>
      </c>
      <c r="B218" s="143" t="s">
        <v>458</v>
      </c>
      <c r="C218" s="99">
        <v>0</v>
      </c>
      <c r="D218" s="144">
        <f t="shared" si="1"/>
        <v>0</v>
      </c>
    </row>
    <row r="219" spans="1:4">
      <c r="A219" s="27">
        <v>5611</v>
      </c>
      <c r="B219" s="25" t="s">
        <v>459</v>
      </c>
      <c r="C219" s="28">
        <v>0</v>
      </c>
      <c r="D219" s="32">
        <f t="shared" si="1"/>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34"/>
  <sheetViews>
    <sheetView workbookViewId="0">
      <selection activeCell="E226" sqref="E226"/>
    </sheetView>
  </sheetViews>
  <sheetFormatPr baseColWidth="10" defaultColWidth="9.140625" defaultRowHeight="11.25"/>
  <cols>
    <col min="1" max="1" width="19" style="35" customWidth="1"/>
    <col min="2" max="2" width="48.140625" style="35" customWidth="1"/>
    <col min="3" max="3" width="22.85546875" style="35" customWidth="1"/>
    <col min="4" max="5" width="16.7109375" style="35" customWidth="1"/>
    <col min="6" max="16384" width="9.140625" style="35"/>
  </cols>
  <sheetData>
    <row r="1" spans="1:5" ht="18.95" customHeight="1">
      <c r="A1" s="757" t="str">
        <f>'ESF-AMSP'!A1</f>
        <v>ACADEMIA METROPOLITANA DE SEGURIDAD PÚBLICA DE LEÓN, GUANAJUATO</v>
      </c>
      <c r="B1" s="757"/>
      <c r="C1" s="757"/>
      <c r="D1" s="33" t="s">
        <v>42</v>
      </c>
      <c r="E1" s="34">
        <f>'ESF-AMSP'!H1</f>
        <v>2018</v>
      </c>
    </row>
    <row r="2" spans="1:5" ht="18.95" customHeight="1">
      <c r="A2" s="757" t="s">
        <v>460</v>
      </c>
      <c r="B2" s="757"/>
      <c r="C2" s="757"/>
      <c r="D2" s="33" t="s">
        <v>44</v>
      </c>
      <c r="E2" s="34" t="str">
        <f>'ESF-AMSP'!H2</f>
        <v>Anual</v>
      </c>
    </row>
    <row r="3" spans="1:5" ht="18.95" customHeight="1">
      <c r="A3" s="757" t="str">
        <f>'ESF-AMSP'!A3</f>
        <v>Correspondiente del 01 de Enero al 31 de Diciembre de 2018</v>
      </c>
      <c r="B3" s="757"/>
      <c r="C3" s="757"/>
      <c r="D3" s="33" t="s">
        <v>47</v>
      </c>
      <c r="E3" s="34">
        <f>'ESF-AMSP'!H3</f>
        <v>2</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v>0</v>
      </c>
    </row>
    <row r="9" spans="1:5">
      <c r="A9" s="39">
        <v>3120</v>
      </c>
      <c r="B9" s="35" t="s">
        <v>463</v>
      </c>
      <c r="C9" s="40">
        <v>0</v>
      </c>
    </row>
    <row r="10" spans="1:5">
      <c r="A10" s="39">
        <v>3130</v>
      </c>
      <c r="B10" s="35" t="s">
        <v>464</v>
      </c>
      <c r="C10" s="40">
        <v>0</v>
      </c>
    </row>
    <row r="12" spans="1:5">
      <c r="A12" s="37" t="s">
        <v>465</v>
      </c>
      <c r="B12" s="37"/>
      <c r="C12" s="37"/>
      <c r="D12" s="37"/>
      <c r="E12" s="37"/>
    </row>
    <row r="13" spans="1:5">
      <c r="A13" s="38" t="s">
        <v>110</v>
      </c>
      <c r="B13" s="38" t="s">
        <v>111</v>
      </c>
      <c r="C13" s="38" t="s">
        <v>112</v>
      </c>
      <c r="D13" s="38" t="s">
        <v>466</v>
      </c>
      <c r="E13" s="38"/>
    </row>
    <row r="14" spans="1:5">
      <c r="A14" s="718">
        <v>3210</v>
      </c>
      <c r="B14" s="719" t="s">
        <v>467</v>
      </c>
      <c r="C14" s="720">
        <f>+C15</f>
        <v>15232526.450000001</v>
      </c>
      <c r="D14" s="719"/>
      <c r="E14" s="721"/>
    </row>
    <row r="15" spans="1:5" ht="22.5">
      <c r="A15" s="39" t="s">
        <v>2542</v>
      </c>
      <c r="B15" s="35" t="s">
        <v>2543</v>
      </c>
      <c r="C15" s="40">
        <v>15232526.450000001</v>
      </c>
      <c r="E15" s="318" t="s">
        <v>1630</v>
      </c>
    </row>
    <row r="16" spans="1:5">
      <c r="A16" s="718">
        <v>3220</v>
      </c>
      <c r="B16" s="719" t="s">
        <v>468</v>
      </c>
      <c r="C16" s="720">
        <f>SUM(C17:C23)</f>
        <v>9099238.7000000011</v>
      </c>
      <c r="D16" s="719"/>
      <c r="E16" s="721"/>
    </row>
    <row r="17" spans="1:5" ht="22.5">
      <c r="A17" s="39" t="s">
        <v>1299</v>
      </c>
      <c r="B17" s="35" t="s">
        <v>2544</v>
      </c>
      <c r="C17" s="40">
        <v>3424674.59</v>
      </c>
      <c r="E17" s="722" t="s">
        <v>1630</v>
      </c>
    </row>
    <row r="18" spans="1:5" ht="22.5">
      <c r="A18" s="39" t="s">
        <v>1300</v>
      </c>
      <c r="B18" s="35" t="s">
        <v>2545</v>
      </c>
      <c r="C18" s="40">
        <v>2040543.66</v>
      </c>
      <c r="E18" s="722" t="s">
        <v>1630</v>
      </c>
    </row>
    <row r="19" spans="1:5" ht="22.5">
      <c r="A19" s="39" t="s">
        <v>1301</v>
      </c>
      <c r="B19" s="35" t="s">
        <v>2546</v>
      </c>
      <c r="C19" s="40">
        <v>1139264.5900000001</v>
      </c>
      <c r="E19" s="722" t="s">
        <v>1630</v>
      </c>
    </row>
    <row r="20" spans="1:5" ht="22.5">
      <c r="A20" s="39" t="s">
        <v>1302</v>
      </c>
      <c r="B20" s="35" t="s">
        <v>2547</v>
      </c>
      <c r="C20" s="40">
        <v>-1188462.8700000001</v>
      </c>
      <c r="E20" s="722" t="s">
        <v>1630</v>
      </c>
    </row>
    <row r="21" spans="1:5" ht="22.5">
      <c r="A21" s="39" t="s">
        <v>1303</v>
      </c>
      <c r="B21" s="35" t="s">
        <v>2548</v>
      </c>
      <c r="C21" s="40">
        <v>1154421.8799999999</v>
      </c>
      <c r="E21" s="722" t="s">
        <v>1630</v>
      </c>
    </row>
    <row r="22" spans="1:5" ht="22.5">
      <c r="A22" s="39" t="s">
        <v>1304</v>
      </c>
      <c r="B22" s="35" t="s">
        <v>2549</v>
      </c>
      <c r="C22" s="40">
        <v>2840890.95</v>
      </c>
      <c r="E22" s="722" t="s">
        <v>1630</v>
      </c>
    </row>
    <row r="23" spans="1:5" ht="22.5">
      <c r="A23" s="39" t="s">
        <v>1305</v>
      </c>
      <c r="B23" s="35" t="s">
        <v>2550</v>
      </c>
      <c r="C23" s="40">
        <v>-312094.09999999998</v>
      </c>
      <c r="E23" s="722" t="s">
        <v>1630</v>
      </c>
    </row>
    <row r="24" spans="1:5">
      <c r="A24" s="39">
        <v>3231</v>
      </c>
      <c r="B24" s="35" t="s">
        <v>470</v>
      </c>
      <c r="C24" s="40">
        <v>0</v>
      </c>
      <c r="E24" s="102"/>
    </row>
    <row r="25" spans="1:5">
      <c r="A25" s="39">
        <v>3232</v>
      </c>
      <c r="B25" s="35" t="s">
        <v>471</v>
      </c>
      <c r="C25" s="40">
        <v>0</v>
      </c>
    </row>
    <row r="26" spans="1:5">
      <c r="A26" s="39">
        <v>3233</v>
      </c>
      <c r="B26" s="35" t="s">
        <v>472</v>
      </c>
      <c r="C26" s="40">
        <v>0</v>
      </c>
    </row>
    <row r="27" spans="1:5">
      <c r="A27" s="39">
        <v>3239</v>
      </c>
      <c r="B27" s="35" t="s">
        <v>473</v>
      </c>
      <c r="C27" s="40">
        <v>0</v>
      </c>
    </row>
    <row r="28" spans="1:5">
      <c r="A28" s="39">
        <v>3240</v>
      </c>
      <c r="B28" s="35" t="s">
        <v>474</v>
      </c>
      <c r="C28" s="40">
        <v>0</v>
      </c>
    </row>
    <row r="29" spans="1:5">
      <c r="A29" s="39">
        <v>3241</v>
      </c>
      <c r="B29" s="35" t="s">
        <v>475</v>
      </c>
      <c r="C29" s="40">
        <v>0</v>
      </c>
    </row>
    <row r="30" spans="1:5">
      <c r="A30" s="39">
        <v>3242</v>
      </c>
      <c r="B30" s="35" t="s">
        <v>476</v>
      </c>
      <c r="C30" s="40">
        <v>0</v>
      </c>
    </row>
    <row r="31" spans="1:5">
      <c r="A31" s="39">
        <v>3243</v>
      </c>
      <c r="B31" s="35" t="s">
        <v>477</v>
      </c>
      <c r="C31" s="40">
        <v>0</v>
      </c>
    </row>
    <row r="32" spans="1:5">
      <c r="A32" s="39">
        <v>3250</v>
      </c>
      <c r="B32" s="35" t="s">
        <v>478</v>
      </c>
      <c r="C32" s="40">
        <v>0</v>
      </c>
    </row>
    <row r="33" spans="1:3">
      <c r="A33" s="39">
        <v>3251</v>
      </c>
      <c r="B33" s="35" t="s">
        <v>479</v>
      </c>
      <c r="C33" s="40">
        <v>0</v>
      </c>
    </row>
    <row r="34" spans="1:3">
      <c r="A34" s="39">
        <v>3252</v>
      </c>
      <c r="B34" s="35" t="s">
        <v>480</v>
      </c>
      <c r="C34" s="40">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topLeftCell="A13" workbookViewId="0">
      <selection activeCell="C156" sqref="C156"/>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6" width="11.42578125" style="51"/>
    <col min="7" max="7" width="24.42578125" style="51" customWidth="1"/>
    <col min="8" max="8" width="8.7109375" style="51" bestFit="1" customWidth="1"/>
    <col min="9" max="16384" width="11.42578125" style="51"/>
  </cols>
  <sheetData>
    <row r="1" spans="1:4" s="73" customFormat="1" ht="18.95" customHeight="1">
      <c r="A1" s="754" t="s">
        <v>2598</v>
      </c>
      <c r="B1" s="754"/>
      <c r="C1" s="754"/>
      <c r="D1" s="754"/>
    </row>
    <row r="2" spans="1:4" s="73" customFormat="1" ht="18.95" customHeight="1">
      <c r="A2" s="754" t="s">
        <v>510</v>
      </c>
      <c r="B2" s="754"/>
      <c r="C2" s="754"/>
      <c r="D2" s="754"/>
    </row>
    <row r="3" spans="1:4" s="73" customFormat="1" ht="18.95" customHeight="1">
      <c r="A3" s="754" t="s">
        <v>2595</v>
      </c>
      <c r="B3" s="754"/>
      <c r="C3" s="754"/>
      <c r="D3" s="754"/>
    </row>
    <row r="4" spans="1:4" s="74" customFormat="1">
      <c r="A4" s="755"/>
      <c r="B4" s="755"/>
      <c r="C4" s="755"/>
      <c r="D4" s="755"/>
    </row>
    <row r="5" spans="1:4">
      <c r="A5" s="75" t="s">
        <v>511</v>
      </c>
      <c r="B5" s="76"/>
      <c r="C5" s="77"/>
      <c r="D5" s="78">
        <v>97120217.640000001</v>
      </c>
    </row>
    <row r="6" spans="1:4">
      <c r="A6" s="79"/>
      <c r="B6" s="52"/>
      <c r="C6" s="80"/>
      <c r="D6" s="81"/>
    </row>
    <row r="7" spans="1:4">
      <c r="A7" s="55" t="s">
        <v>512</v>
      </c>
      <c r="B7" s="82"/>
      <c r="C7" s="77"/>
      <c r="D7" s="83">
        <f>SUM(C8:C24)</f>
        <v>492930.20999999996</v>
      </c>
    </row>
    <row r="8" spans="1:4">
      <c r="A8" s="59"/>
      <c r="B8" s="84" t="s">
        <v>513</v>
      </c>
      <c r="C8" s="61">
        <v>194899.48</v>
      </c>
      <c r="D8" s="85"/>
    </row>
    <row r="9" spans="1:4">
      <c r="A9" s="59"/>
      <c r="B9" s="84" t="s">
        <v>514</v>
      </c>
      <c r="C9" s="61">
        <v>175605.11</v>
      </c>
      <c r="D9" s="86"/>
    </row>
    <row r="10" spans="1:4">
      <c r="A10" s="59"/>
      <c r="B10" s="84" t="s">
        <v>515</v>
      </c>
      <c r="C10" s="61">
        <v>15003.56</v>
      </c>
      <c r="D10" s="86"/>
    </row>
    <row r="11" spans="1:4">
      <c r="A11" s="59"/>
      <c r="B11" s="84" t="s">
        <v>516</v>
      </c>
      <c r="C11" s="61">
        <v>0</v>
      </c>
      <c r="D11" s="86"/>
    </row>
    <row r="12" spans="1:4">
      <c r="A12" s="59"/>
      <c r="B12" s="84" t="s">
        <v>517</v>
      </c>
      <c r="C12" s="61">
        <v>0</v>
      </c>
      <c r="D12" s="86"/>
    </row>
    <row r="13" spans="1:4">
      <c r="A13" s="59"/>
      <c r="B13" s="84" t="s">
        <v>518</v>
      </c>
      <c r="C13" s="61">
        <v>87763.010000000009</v>
      </c>
      <c r="D13" s="86"/>
    </row>
    <row r="14" spans="1:4">
      <c r="A14" s="59"/>
      <c r="B14" s="84" t="s">
        <v>519</v>
      </c>
      <c r="C14" s="61">
        <v>0</v>
      </c>
      <c r="D14" s="86"/>
    </row>
    <row r="15" spans="1:4">
      <c r="A15" s="59"/>
      <c r="B15" s="84" t="s">
        <v>520</v>
      </c>
      <c r="C15" s="61">
        <v>0</v>
      </c>
      <c r="D15" s="86"/>
    </row>
    <row r="16" spans="1:4">
      <c r="A16" s="59"/>
      <c r="B16" s="84" t="s">
        <v>521</v>
      </c>
      <c r="C16" s="61">
        <v>12979.819999999992</v>
      </c>
      <c r="D16" s="86"/>
    </row>
    <row r="17" spans="1:4">
      <c r="A17" s="59"/>
      <c r="B17" s="84" t="s">
        <v>522</v>
      </c>
      <c r="C17" s="61">
        <v>0</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6679.23</v>
      </c>
      <c r="D24" s="86"/>
    </row>
    <row r="25" spans="1:4">
      <c r="A25" s="79"/>
      <c r="B25" s="88"/>
      <c r="C25" s="89"/>
      <c r="D25" s="90"/>
    </row>
    <row r="26" spans="1:4">
      <c r="A26" s="55" t="s">
        <v>530</v>
      </c>
      <c r="B26" s="82"/>
      <c r="C26" s="91"/>
      <c r="D26" s="83">
        <f>SUM(C27:C33)</f>
        <v>1321754.79</v>
      </c>
    </row>
    <row r="27" spans="1:4">
      <c r="A27" s="59"/>
      <c r="B27" s="84" t="s">
        <v>531</v>
      </c>
      <c r="C27" s="112">
        <v>1325639.2</v>
      </c>
      <c r="D27" s="85"/>
    </row>
    <row r="28" spans="1:4">
      <c r="A28" s="59"/>
      <c r="B28" s="84" t="s">
        <v>438</v>
      </c>
      <c r="C28" s="61">
        <v>0</v>
      </c>
      <c r="D28" s="86"/>
    </row>
    <row r="29" spans="1:4">
      <c r="A29" s="59"/>
      <c r="B29" s="84" t="s">
        <v>532</v>
      </c>
      <c r="C29" s="61">
        <v>-3884.41</v>
      </c>
      <c r="D29" s="86"/>
    </row>
    <row r="30" spans="1:4">
      <c r="A30" s="59"/>
      <c r="B30" s="84" t="s">
        <v>533</v>
      </c>
      <c r="C30" s="61">
        <v>0</v>
      </c>
      <c r="D30" s="86"/>
    </row>
    <row r="31" spans="1:4">
      <c r="A31" s="59"/>
      <c r="B31" s="84" t="s">
        <v>534</v>
      </c>
      <c r="C31" s="61">
        <v>0</v>
      </c>
      <c r="D31" s="86"/>
    </row>
    <row r="32" spans="1:4">
      <c r="A32" s="59"/>
      <c r="B32" s="84" t="s">
        <v>535</v>
      </c>
      <c r="C32" s="61">
        <v>0</v>
      </c>
      <c r="D32" s="86"/>
    </row>
    <row r="33" spans="1:5">
      <c r="A33" s="59"/>
      <c r="B33" s="87" t="s">
        <v>536</v>
      </c>
      <c r="C33" s="61">
        <v>0</v>
      </c>
      <c r="D33" s="86"/>
    </row>
    <row r="34" spans="1:5">
      <c r="A34" s="79"/>
      <c r="B34" s="88"/>
      <c r="C34" s="89"/>
      <c r="D34" s="90"/>
    </row>
    <row r="35" spans="1:5">
      <c r="A35" s="76" t="s">
        <v>537</v>
      </c>
      <c r="B35" s="76"/>
      <c r="C35" s="77"/>
      <c r="D35" s="78">
        <v>97949042.220000014</v>
      </c>
      <c r="E35" s="113"/>
    </row>
    <row r="36" spans="1:5">
      <c r="D36" s="114"/>
      <c r="E36" s="92"/>
    </row>
    <row r="37" spans="1:5" ht="12">
      <c r="A37" s="98" t="s">
        <v>586</v>
      </c>
    </row>
  </sheetData>
  <mergeCells count="4">
    <mergeCell ref="A1:D1"/>
    <mergeCell ref="A2:D2"/>
    <mergeCell ref="A3:D3"/>
    <mergeCell ref="A4:D4"/>
  </mergeCells>
  <pageMargins left="0.70866141732283472" right="0.70866141732283472" top="0.74803149606299213" bottom="0.74803149606299213" header="0.31496062992125984" footer="0.31496062992125984"/>
  <pageSetup scale="81" orientation="portrait" r:id="rId1"/>
  <drawing r:id="rId2"/>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86"/>
  <sheetViews>
    <sheetView workbookViewId="0">
      <selection activeCell="E226" sqref="E226"/>
    </sheetView>
  </sheetViews>
  <sheetFormatPr baseColWidth="10" defaultColWidth="9.140625" defaultRowHeight="11.25"/>
  <cols>
    <col min="1" max="1" width="18" style="35" customWidth="1"/>
    <col min="2" max="2" width="63.42578125" style="35" bestFit="1" customWidth="1"/>
    <col min="3" max="3" width="15.28515625" style="35" bestFit="1" customWidth="1"/>
    <col min="4" max="4" width="16.42578125" style="35" bestFit="1" customWidth="1"/>
    <col min="5" max="5" width="19.140625" style="35" customWidth="1"/>
    <col min="6" max="6" width="17.7109375" style="35" customWidth="1"/>
    <col min="7" max="7" width="9.140625" style="35"/>
    <col min="8" max="8" width="11.140625" style="35" bestFit="1" customWidth="1"/>
    <col min="9" max="10" width="0" style="35" hidden="1" customWidth="1"/>
    <col min="11" max="11" width="12" style="35" bestFit="1" customWidth="1"/>
    <col min="12" max="16384" width="9.140625" style="35"/>
  </cols>
  <sheetData>
    <row r="1" spans="1:12" s="41" customFormat="1" ht="18.95" customHeight="1">
      <c r="A1" s="751" t="str">
        <f>'ESF-AMSP'!A1</f>
        <v>ACADEMIA METROPOLITANA DE SEGURIDAD PÚBLICA DE LEÓN, GUANAJUATO</v>
      </c>
      <c r="B1" s="751"/>
      <c r="C1" s="751"/>
      <c r="D1" s="33" t="s">
        <v>42</v>
      </c>
      <c r="E1" s="34">
        <f>'ESF-AMSP'!H1</f>
        <v>2018</v>
      </c>
    </row>
    <row r="2" spans="1:12" s="41" customFormat="1" ht="18.95" customHeight="1">
      <c r="A2" s="751" t="s">
        <v>481</v>
      </c>
      <c r="B2" s="751"/>
      <c r="C2" s="751"/>
      <c r="D2" s="33" t="s">
        <v>44</v>
      </c>
      <c r="E2" s="34" t="str">
        <f>'ESF-AMSP'!H2</f>
        <v>Anual</v>
      </c>
    </row>
    <row r="3" spans="1:12" s="41" customFormat="1" ht="18.95" customHeight="1">
      <c r="A3" s="751" t="str">
        <f>'ESF-AMSP'!A3</f>
        <v>Correspondiente del 01 de Enero al 31 de Diciembre de 2018</v>
      </c>
      <c r="B3" s="751"/>
      <c r="C3" s="751"/>
      <c r="D3" s="33" t="s">
        <v>47</v>
      </c>
      <c r="E3" s="34">
        <f>'ESF-AMSP'!H3</f>
        <v>2</v>
      </c>
    </row>
    <row r="4" spans="1:12">
      <c r="A4" s="36" t="s">
        <v>108</v>
      </c>
      <c r="B4" s="37"/>
      <c r="C4" s="37"/>
      <c r="D4" s="37"/>
      <c r="E4" s="37"/>
    </row>
    <row r="6" spans="1:12">
      <c r="A6" s="37" t="s">
        <v>482</v>
      </c>
      <c r="B6" s="37"/>
      <c r="C6" s="37"/>
      <c r="D6" s="37"/>
      <c r="E6" s="37"/>
    </row>
    <row r="7" spans="1:12">
      <c r="A7" s="38" t="s">
        <v>110</v>
      </c>
      <c r="B7" s="38" t="s">
        <v>111</v>
      </c>
      <c r="C7" s="38" t="s">
        <v>483</v>
      </c>
      <c r="D7" s="38" t="s">
        <v>484</v>
      </c>
      <c r="E7" s="38"/>
    </row>
    <row r="8" spans="1:12">
      <c r="A8" s="723">
        <v>1111</v>
      </c>
      <c r="B8" s="724" t="s">
        <v>485</v>
      </c>
      <c r="C8" s="725">
        <f>SUM(C9:C10)</f>
        <v>5541.38</v>
      </c>
      <c r="D8" s="725">
        <f>SUM(D9:D10)</f>
        <v>5541.38</v>
      </c>
      <c r="E8" s="725">
        <f>SUM(E9:E10)</f>
        <v>0</v>
      </c>
      <c r="F8" s="102"/>
      <c r="G8" s="102"/>
      <c r="H8" s="138"/>
      <c r="I8" s="138"/>
      <c r="J8" s="138"/>
      <c r="K8" s="138"/>
      <c r="L8" s="102"/>
    </row>
    <row r="9" spans="1:12">
      <c r="A9" s="35" t="s">
        <v>1331</v>
      </c>
      <c r="B9" s="35" t="s">
        <v>2551</v>
      </c>
      <c r="C9" s="106">
        <v>5141.38</v>
      </c>
      <c r="D9" s="106">
        <v>5141.38</v>
      </c>
      <c r="E9" s="40">
        <f>+C9-D9</f>
        <v>0</v>
      </c>
      <c r="F9" s="102"/>
      <c r="G9" s="102"/>
      <c r="H9" s="138"/>
      <c r="I9" s="138"/>
      <c r="J9" s="138"/>
      <c r="K9" s="138"/>
      <c r="L9" s="102"/>
    </row>
    <row r="10" spans="1:12">
      <c r="A10" s="35" t="s">
        <v>1333</v>
      </c>
      <c r="B10" s="35" t="s">
        <v>2552</v>
      </c>
      <c r="C10" s="106">
        <v>400</v>
      </c>
      <c r="D10" s="106">
        <v>400</v>
      </c>
      <c r="E10" s="40">
        <f t="shared" ref="E10:E21" si="0">+C10-D10</f>
        <v>0</v>
      </c>
      <c r="F10" s="102"/>
      <c r="G10" s="102"/>
      <c r="H10" s="138"/>
      <c r="I10" s="138"/>
      <c r="J10" s="138"/>
      <c r="K10" s="138"/>
      <c r="L10" s="102"/>
    </row>
    <row r="11" spans="1:12">
      <c r="A11" s="723">
        <v>1112</v>
      </c>
      <c r="B11" s="724" t="s">
        <v>486</v>
      </c>
      <c r="C11" s="725">
        <f>SUM(C12:C15)</f>
        <v>14127853.16</v>
      </c>
      <c r="D11" s="725">
        <f>SUM(D12:D15)</f>
        <v>6642895.4299999997</v>
      </c>
      <c r="E11" s="725">
        <f>SUM(E12:E15)</f>
        <v>7484957.7300000004</v>
      </c>
      <c r="F11" s="102"/>
      <c r="G11" s="102"/>
      <c r="H11" s="138"/>
      <c r="I11" s="138"/>
      <c r="J11" s="138"/>
      <c r="K11" s="138"/>
      <c r="L11" s="102"/>
    </row>
    <row r="12" spans="1:12">
      <c r="A12" s="35" t="s">
        <v>1351</v>
      </c>
      <c r="B12" s="35" t="s">
        <v>2553</v>
      </c>
      <c r="C12" s="106">
        <v>260852.57</v>
      </c>
      <c r="D12" s="106">
        <v>314329.71999999997</v>
      </c>
      <c r="E12" s="40">
        <f t="shared" si="0"/>
        <v>-53477.149999999965</v>
      </c>
      <c r="F12" s="102"/>
      <c r="G12" s="102"/>
      <c r="H12" s="138"/>
      <c r="I12" s="138"/>
      <c r="J12" s="138"/>
      <c r="K12" s="138"/>
      <c r="L12" s="102"/>
    </row>
    <row r="13" spans="1:12">
      <c r="A13" s="35" t="s">
        <v>1353</v>
      </c>
      <c r="B13" s="35" t="s">
        <v>2554</v>
      </c>
      <c r="C13" s="106">
        <v>12484455.98</v>
      </c>
      <c r="D13" s="106">
        <v>6317831.25</v>
      </c>
      <c r="E13" s="40">
        <f t="shared" si="0"/>
        <v>6166624.7300000004</v>
      </c>
      <c r="F13" s="102"/>
      <c r="G13" s="102"/>
      <c r="H13" s="138"/>
      <c r="I13" s="138"/>
      <c r="J13" s="138"/>
      <c r="K13" s="138"/>
      <c r="L13" s="102"/>
    </row>
    <row r="14" spans="1:12">
      <c r="A14" s="35" t="s">
        <v>2555</v>
      </c>
      <c r="B14" s="35" t="s">
        <v>2556</v>
      </c>
      <c r="C14" s="106">
        <v>9611.25</v>
      </c>
      <c r="D14" s="106">
        <v>9519.8700000000008</v>
      </c>
      <c r="E14" s="40">
        <f t="shared" si="0"/>
        <v>91.3799999999992</v>
      </c>
      <c r="F14" s="102"/>
      <c r="G14" s="102"/>
      <c r="H14" s="138"/>
      <c r="I14" s="138"/>
      <c r="J14" s="138"/>
      <c r="K14" s="138"/>
      <c r="L14" s="102"/>
    </row>
    <row r="15" spans="1:12">
      <c r="A15" s="35" t="s">
        <v>2557</v>
      </c>
      <c r="B15" s="35" t="s">
        <v>2558</v>
      </c>
      <c r="C15" s="106">
        <v>1372933.36</v>
      </c>
      <c r="D15" s="106">
        <v>1214.5899999999999</v>
      </c>
      <c r="E15" s="40">
        <f t="shared" si="0"/>
        <v>1371718.77</v>
      </c>
      <c r="F15" s="102"/>
      <c r="G15" s="102"/>
      <c r="H15" s="138"/>
      <c r="I15" s="138"/>
      <c r="J15" s="138"/>
      <c r="K15" s="138"/>
      <c r="L15" s="102"/>
    </row>
    <row r="16" spans="1:12">
      <c r="A16" s="39">
        <v>1113</v>
      </c>
      <c r="B16" s="35" t="s">
        <v>487</v>
      </c>
      <c r="C16" s="40">
        <v>0</v>
      </c>
      <c r="D16" s="40">
        <v>0</v>
      </c>
      <c r="E16" s="40">
        <f t="shared" si="0"/>
        <v>0</v>
      </c>
      <c r="F16" s="102"/>
      <c r="G16" s="102"/>
      <c r="H16" s="138"/>
      <c r="I16" s="138"/>
      <c r="J16" s="138"/>
      <c r="K16" s="138"/>
      <c r="L16" s="102"/>
    </row>
    <row r="17" spans="1:12">
      <c r="A17" s="39">
        <v>1114</v>
      </c>
      <c r="B17" s="35" t="s">
        <v>114</v>
      </c>
      <c r="C17" s="40">
        <v>0</v>
      </c>
      <c r="D17" s="40">
        <v>0</v>
      </c>
      <c r="E17" s="40">
        <f t="shared" si="0"/>
        <v>0</v>
      </c>
      <c r="F17" s="102"/>
      <c r="G17" s="102"/>
      <c r="H17" s="138"/>
      <c r="I17" s="138"/>
      <c r="J17" s="138"/>
      <c r="K17" s="138"/>
      <c r="L17" s="102"/>
    </row>
    <row r="18" spans="1:12">
      <c r="A18" s="39">
        <v>1115</v>
      </c>
      <c r="B18" s="35" t="s">
        <v>116</v>
      </c>
      <c r="C18" s="40">
        <v>0</v>
      </c>
      <c r="D18" s="40">
        <v>0</v>
      </c>
      <c r="E18" s="40">
        <f t="shared" si="0"/>
        <v>0</v>
      </c>
      <c r="F18" s="102"/>
      <c r="G18" s="102"/>
      <c r="H18" s="138"/>
      <c r="I18" s="138"/>
      <c r="J18" s="138"/>
      <c r="K18" s="138"/>
      <c r="L18" s="102"/>
    </row>
    <row r="19" spans="1:12">
      <c r="A19" s="39">
        <v>1116</v>
      </c>
      <c r="B19" s="35" t="s">
        <v>488</v>
      </c>
      <c r="C19" s="40">
        <v>0</v>
      </c>
      <c r="D19" s="40">
        <v>0</v>
      </c>
      <c r="E19" s="40">
        <f t="shared" si="0"/>
        <v>0</v>
      </c>
      <c r="F19" s="102"/>
      <c r="G19" s="102"/>
      <c r="H19" s="102"/>
      <c r="I19" s="102"/>
      <c r="J19" s="102"/>
      <c r="K19" s="102"/>
      <c r="L19" s="102"/>
    </row>
    <row r="20" spans="1:12">
      <c r="A20" s="39">
        <v>1119</v>
      </c>
      <c r="B20" s="35" t="s">
        <v>489</v>
      </c>
      <c r="C20" s="40">
        <v>0</v>
      </c>
      <c r="D20" s="40">
        <v>0</v>
      </c>
      <c r="E20" s="40">
        <f t="shared" si="0"/>
        <v>0</v>
      </c>
      <c r="F20" s="102"/>
      <c r="G20" s="102"/>
      <c r="H20" s="102"/>
      <c r="I20" s="102"/>
      <c r="J20" s="102"/>
      <c r="K20" s="102"/>
      <c r="L20" s="102"/>
    </row>
    <row r="21" spans="1:12">
      <c r="A21" s="39">
        <v>1110</v>
      </c>
      <c r="B21" s="35" t="s">
        <v>490</v>
      </c>
      <c r="C21" s="40">
        <v>0</v>
      </c>
      <c r="D21" s="40">
        <v>0</v>
      </c>
      <c r="E21" s="40">
        <f t="shared" si="0"/>
        <v>0</v>
      </c>
    </row>
    <row r="22" spans="1:12">
      <c r="C22" s="170">
        <f>+C8+C11</f>
        <v>14133394.540000001</v>
      </c>
      <c r="D22" s="170">
        <f>+D8+D11</f>
        <v>6648436.8099999996</v>
      </c>
      <c r="E22" s="170">
        <f>+E8+E11</f>
        <v>7484957.7300000004</v>
      </c>
    </row>
    <row r="24" spans="1:12">
      <c r="A24" s="37" t="s">
        <v>491</v>
      </c>
      <c r="B24" s="37"/>
      <c r="C24" s="37"/>
      <c r="D24" s="37"/>
      <c r="E24" s="37"/>
    </row>
    <row r="25" spans="1:12">
      <c r="A25" s="38" t="s">
        <v>110</v>
      </c>
      <c r="B25" s="38" t="s">
        <v>111</v>
      </c>
      <c r="C25" s="38" t="s">
        <v>112</v>
      </c>
      <c r="D25" s="38" t="s">
        <v>492</v>
      </c>
      <c r="E25" s="38" t="s">
        <v>493</v>
      </c>
    </row>
    <row r="26" spans="1:12">
      <c r="A26" s="39">
        <v>1230</v>
      </c>
      <c r="B26" s="35" t="s">
        <v>165</v>
      </c>
      <c r="C26" s="40">
        <v>0</v>
      </c>
    </row>
    <row r="27" spans="1:12">
      <c r="A27" s="39">
        <v>1231</v>
      </c>
      <c r="B27" s="35" t="s">
        <v>168</v>
      </c>
      <c r="C27" s="40">
        <v>0</v>
      </c>
    </row>
    <row r="28" spans="1:12">
      <c r="A28" s="39">
        <v>1232</v>
      </c>
      <c r="B28" s="35" t="s">
        <v>170</v>
      </c>
      <c r="C28" s="40">
        <v>0</v>
      </c>
    </row>
    <row r="29" spans="1:12">
      <c r="A29" s="39">
        <v>1233</v>
      </c>
      <c r="B29" s="35" t="s">
        <v>171</v>
      </c>
      <c r="C29" s="40">
        <v>0</v>
      </c>
    </row>
    <row r="30" spans="1:12">
      <c r="A30" s="39">
        <v>1234</v>
      </c>
      <c r="B30" s="35" t="s">
        <v>172</v>
      </c>
      <c r="C30" s="40">
        <v>0</v>
      </c>
    </row>
    <row r="31" spans="1:12">
      <c r="A31" s="39">
        <v>1235</v>
      </c>
      <c r="B31" s="35" t="s">
        <v>173</v>
      </c>
      <c r="C31" s="40">
        <v>0</v>
      </c>
    </row>
    <row r="32" spans="1:12">
      <c r="A32" s="39">
        <v>1236</v>
      </c>
      <c r="B32" s="35" t="s">
        <v>174</v>
      </c>
      <c r="C32" s="40">
        <v>0</v>
      </c>
    </row>
    <row r="33" spans="1:5">
      <c r="A33" s="39">
        <v>1239</v>
      </c>
      <c r="B33" s="35" t="s">
        <v>175</v>
      </c>
      <c r="C33" s="40">
        <v>0</v>
      </c>
    </row>
    <row r="34" spans="1:5">
      <c r="A34" s="718">
        <v>1240</v>
      </c>
      <c r="B34" s="719" t="s">
        <v>176</v>
      </c>
      <c r="C34" s="720">
        <f>SUM(C35:C48)</f>
        <v>1559694.49</v>
      </c>
      <c r="D34" s="720">
        <f t="shared" ref="D34:E34" si="1">SUM(D35:D48)</f>
        <v>0</v>
      </c>
      <c r="E34" s="720">
        <f t="shared" si="1"/>
        <v>1559694.49</v>
      </c>
    </row>
    <row r="35" spans="1:5">
      <c r="A35" s="39">
        <v>1241</v>
      </c>
      <c r="B35" s="35" t="s">
        <v>177</v>
      </c>
      <c r="C35" s="40">
        <v>126921.61</v>
      </c>
      <c r="D35" s="35">
        <v>0</v>
      </c>
      <c r="E35" s="40">
        <v>126921.61</v>
      </c>
    </row>
    <row r="36" spans="1:5">
      <c r="A36" s="39">
        <v>1242</v>
      </c>
      <c r="B36" s="35" t="s">
        <v>179</v>
      </c>
      <c r="C36" s="40">
        <v>23568.57</v>
      </c>
      <c r="D36" s="35">
        <v>0</v>
      </c>
      <c r="E36" s="35">
        <v>23568.57</v>
      </c>
    </row>
    <row r="37" spans="1:5">
      <c r="A37" s="39">
        <v>1243</v>
      </c>
      <c r="B37" s="35" t="s">
        <v>181</v>
      </c>
      <c r="C37" s="40">
        <v>0</v>
      </c>
      <c r="D37" s="35">
        <v>0</v>
      </c>
      <c r="E37" s="35">
        <v>0</v>
      </c>
    </row>
    <row r="38" spans="1:5">
      <c r="A38" s="39">
        <v>1244</v>
      </c>
      <c r="B38" s="35" t="s">
        <v>182</v>
      </c>
      <c r="C38" s="40">
        <v>0</v>
      </c>
      <c r="D38" s="35">
        <v>0</v>
      </c>
      <c r="E38" s="35">
        <v>0</v>
      </c>
    </row>
    <row r="39" spans="1:5">
      <c r="A39" s="39">
        <v>1245</v>
      </c>
      <c r="B39" s="35" t="s">
        <v>184</v>
      </c>
      <c r="C39" s="40">
        <v>0</v>
      </c>
      <c r="D39" s="35">
        <v>0</v>
      </c>
      <c r="E39" s="35">
        <v>0</v>
      </c>
    </row>
    <row r="40" spans="1:5">
      <c r="A40" s="39">
        <v>1246</v>
      </c>
      <c r="B40" s="35" t="s">
        <v>186</v>
      </c>
      <c r="C40" s="40">
        <v>4031.9</v>
      </c>
      <c r="D40" s="35">
        <v>0</v>
      </c>
      <c r="E40" s="35">
        <v>4031.9</v>
      </c>
    </row>
    <row r="41" spans="1:5">
      <c r="A41" s="39">
        <v>1247</v>
      </c>
      <c r="B41" s="35" t="s">
        <v>188</v>
      </c>
      <c r="C41" s="40">
        <v>0</v>
      </c>
      <c r="D41" s="35">
        <v>0</v>
      </c>
      <c r="E41" s="35">
        <v>0</v>
      </c>
    </row>
    <row r="42" spans="1:5">
      <c r="A42" s="39">
        <v>1248</v>
      </c>
      <c r="B42" s="35" t="s">
        <v>189</v>
      </c>
      <c r="C42" s="40">
        <v>0</v>
      </c>
      <c r="D42" s="35">
        <v>0</v>
      </c>
      <c r="E42" s="35">
        <v>0</v>
      </c>
    </row>
    <row r="43" spans="1:5">
      <c r="A43" s="39">
        <v>1250</v>
      </c>
      <c r="B43" s="35" t="s">
        <v>193</v>
      </c>
      <c r="C43" s="40">
        <v>0</v>
      </c>
      <c r="D43" s="35">
        <v>0</v>
      </c>
      <c r="E43" s="35">
        <v>0</v>
      </c>
    </row>
    <row r="44" spans="1:5">
      <c r="A44" s="39">
        <v>1251</v>
      </c>
      <c r="B44" s="35" t="s">
        <v>194</v>
      </c>
      <c r="C44" s="40">
        <v>1405172.41</v>
      </c>
      <c r="D44" s="35">
        <v>0</v>
      </c>
      <c r="E44" s="35">
        <v>1405172.41</v>
      </c>
    </row>
    <row r="45" spans="1:5">
      <c r="A45" s="39">
        <v>1252</v>
      </c>
      <c r="B45" s="35" t="s">
        <v>195</v>
      </c>
      <c r="C45" s="40">
        <v>0</v>
      </c>
      <c r="D45" s="35">
        <v>0</v>
      </c>
      <c r="E45" s="35">
        <v>0</v>
      </c>
    </row>
    <row r="46" spans="1:5">
      <c r="A46" s="39">
        <v>1253</v>
      </c>
      <c r="B46" s="35" t="s">
        <v>196</v>
      </c>
      <c r="C46" s="40">
        <v>0</v>
      </c>
      <c r="D46" s="35">
        <v>0</v>
      </c>
      <c r="E46" s="35">
        <v>0</v>
      </c>
    </row>
    <row r="47" spans="1:5">
      <c r="A47" s="39">
        <v>1254</v>
      </c>
      <c r="B47" s="35" t="s">
        <v>197</v>
      </c>
      <c r="C47" s="40">
        <v>0</v>
      </c>
      <c r="D47" s="35">
        <v>0</v>
      </c>
      <c r="E47" s="35">
        <v>0</v>
      </c>
    </row>
    <row r="48" spans="1:5">
      <c r="A48" s="39">
        <v>1259</v>
      </c>
      <c r="B48" s="35" t="s">
        <v>198</v>
      </c>
      <c r="C48" s="40">
        <v>0</v>
      </c>
      <c r="D48" s="35">
        <v>0</v>
      </c>
      <c r="E48" s="35">
        <v>0</v>
      </c>
    </row>
    <row r="50" spans="1:6">
      <c r="A50" s="37" t="s">
        <v>494</v>
      </c>
      <c r="B50" s="37"/>
      <c r="C50" s="37"/>
      <c r="D50" s="37"/>
      <c r="E50" s="37"/>
    </row>
    <row r="51" spans="1:6">
      <c r="A51" s="38" t="s">
        <v>110</v>
      </c>
      <c r="B51" s="38" t="s">
        <v>111</v>
      </c>
      <c r="C51" s="38" t="s">
        <v>483</v>
      </c>
      <c r="D51" s="38" t="s">
        <v>484</v>
      </c>
      <c r="E51" s="38"/>
    </row>
    <row r="52" spans="1:6">
      <c r="A52" s="718">
        <v>5500</v>
      </c>
      <c r="B52" s="719" t="s">
        <v>428</v>
      </c>
      <c r="C52" s="720">
        <f>+C53+C62+C65+C71+C73+C75</f>
        <v>3624367.95</v>
      </c>
      <c r="D52" s="720">
        <f>+D53+D62+D65+D71+D73+D75</f>
        <v>3218286.87</v>
      </c>
      <c r="E52" s="719"/>
    </row>
    <row r="53" spans="1:6">
      <c r="A53" s="93">
        <v>5510</v>
      </c>
      <c r="B53" s="94" t="s">
        <v>429</v>
      </c>
      <c r="C53" s="170">
        <f>SUM(C54:C61)</f>
        <v>3624367.95</v>
      </c>
      <c r="D53" s="170">
        <f>SUM(D54:D61)</f>
        <v>3218286.87</v>
      </c>
      <c r="E53" s="94"/>
    </row>
    <row r="54" spans="1:6">
      <c r="A54" s="39">
        <v>5511</v>
      </c>
      <c r="B54" s="35" t="s">
        <v>430</v>
      </c>
      <c r="C54" s="40">
        <v>0</v>
      </c>
      <c r="D54" s="40">
        <v>0</v>
      </c>
    </row>
    <row r="55" spans="1:6">
      <c r="A55" s="39">
        <v>5512</v>
      </c>
      <c r="B55" s="35" t="s">
        <v>431</v>
      </c>
      <c r="C55" s="40">
        <v>0</v>
      </c>
      <c r="D55" s="40">
        <v>0</v>
      </c>
    </row>
    <row r="56" spans="1:6">
      <c r="A56" s="39">
        <v>5513</v>
      </c>
      <c r="B56" s="35" t="s">
        <v>432</v>
      </c>
      <c r="C56" s="40">
        <v>0</v>
      </c>
      <c r="D56" s="40">
        <v>0</v>
      </c>
    </row>
    <row r="57" spans="1:6">
      <c r="A57" s="39">
        <v>5514</v>
      </c>
      <c r="B57" s="35" t="s">
        <v>433</v>
      </c>
      <c r="C57" s="40">
        <v>0</v>
      </c>
      <c r="D57" s="40">
        <v>0</v>
      </c>
    </row>
    <row r="58" spans="1:6">
      <c r="A58" s="39">
        <v>5515</v>
      </c>
      <c r="B58" s="35" t="s">
        <v>434</v>
      </c>
      <c r="C58" s="40">
        <v>3480592.41</v>
      </c>
      <c r="D58" s="40">
        <v>3088043.97</v>
      </c>
      <c r="F58" s="40"/>
    </row>
    <row r="59" spans="1:6">
      <c r="A59" s="39">
        <v>5516</v>
      </c>
      <c r="B59" s="35" t="s">
        <v>435</v>
      </c>
      <c r="C59" s="40">
        <v>0</v>
      </c>
      <c r="D59" s="40">
        <v>0</v>
      </c>
      <c r="F59" s="40"/>
    </row>
    <row r="60" spans="1:6">
      <c r="A60" s="39">
        <v>5517</v>
      </c>
      <c r="B60" s="35" t="s">
        <v>436</v>
      </c>
      <c r="C60" s="40">
        <v>143775.54</v>
      </c>
      <c r="D60" s="40">
        <v>130242.9</v>
      </c>
      <c r="F60" s="40"/>
    </row>
    <row r="61" spans="1:6">
      <c r="A61" s="39">
        <v>5518</v>
      </c>
      <c r="B61" s="35" t="s">
        <v>437</v>
      </c>
      <c r="C61" s="40">
        <v>0</v>
      </c>
      <c r="D61" s="40">
        <v>0</v>
      </c>
    </row>
    <row r="62" spans="1:6">
      <c r="A62" s="93">
        <v>5520</v>
      </c>
      <c r="B62" s="94" t="s">
        <v>438</v>
      </c>
      <c r="C62" s="170">
        <v>0</v>
      </c>
      <c r="D62" s="170">
        <v>0</v>
      </c>
      <c r="E62" s="94"/>
    </row>
    <row r="63" spans="1:6">
      <c r="A63" s="39">
        <v>5521</v>
      </c>
      <c r="B63" s="35" t="s">
        <v>439</v>
      </c>
      <c r="C63" s="40">
        <v>0</v>
      </c>
      <c r="D63" s="40">
        <v>0</v>
      </c>
    </row>
    <row r="64" spans="1:6">
      <c r="A64" s="39">
        <v>5522</v>
      </c>
      <c r="B64" s="35" t="s">
        <v>440</v>
      </c>
      <c r="C64" s="40">
        <v>0</v>
      </c>
      <c r="D64" s="40">
        <v>0</v>
      </c>
    </row>
    <row r="65" spans="1:5">
      <c r="A65" s="93">
        <v>5530</v>
      </c>
      <c r="B65" s="94" t="s">
        <v>441</v>
      </c>
      <c r="C65" s="170">
        <v>0</v>
      </c>
      <c r="D65" s="170">
        <v>0</v>
      </c>
      <c r="E65" s="94"/>
    </row>
    <row r="66" spans="1:5">
      <c r="A66" s="39">
        <v>5531</v>
      </c>
      <c r="B66" s="35" t="s">
        <v>442</v>
      </c>
      <c r="C66" s="40">
        <v>0</v>
      </c>
      <c r="D66" s="40">
        <v>0</v>
      </c>
    </row>
    <row r="67" spans="1:5">
      <c r="A67" s="39">
        <v>5532</v>
      </c>
      <c r="B67" s="35" t="s">
        <v>443</v>
      </c>
      <c r="C67" s="40">
        <v>0</v>
      </c>
      <c r="D67" s="40">
        <v>0</v>
      </c>
    </row>
    <row r="68" spans="1:5">
      <c r="A68" s="39">
        <v>5533</v>
      </c>
      <c r="B68" s="35" t="s">
        <v>444</v>
      </c>
      <c r="C68" s="40">
        <v>0</v>
      </c>
      <c r="D68" s="40">
        <v>0</v>
      </c>
    </row>
    <row r="69" spans="1:5">
      <c r="A69" s="39">
        <v>5534</v>
      </c>
      <c r="B69" s="35" t="s">
        <v>445</v>
      </c>
      <c r="C69" s="40">
        <v>0</v>
      </c>
      <c r="D69" s="40">
        <v>0</v>
      </c>
    </row>
    <row r="70" spans="1:5">
      <c r="A70" s="39">
        <v>5535</v>
      </c>
      <c r="B70" s="35" t="s">
        <v>446</v>
      </c>
      <c r="C70" s="40">
        <v>0</v>
      </c>
      <c r="D70" s="40">
        <v>0</v>
      </c>
    </row>
    <row r="71" spans="1:5">
      <c r="A71" s="93">
        <v>5540</v>
      </c>
      <c r="B71" s="94" t="s">
        <v>447</v>
      </c>
      <c r="C71" s="170">
        <v>0</v>
      </c>
      <c r="D71" s="170">
        <v>0</v>
      </c>
      <c r="E71" s="94"/>
    </row>
    <row r="72" spans="1:5">
      <c r="A72" s="39">
        <v>5541</v>
      </c>
      <c r="B72" s="35" t="s">
        <v>447</v>
      </c>
      <c r="C72" s="40">
        <v>0</v>
      </c>
      <c r="D72" s="40">
        <v>0</v>
      </c>
    </row>
    <row r="73" spans="1:5">
      <c r="A73" s="93">
        <v>5550</v>
      </c>
      <c r="B73" s="94" t="s">
        <v>448</v>
      </c>
      <c r="C73" s="170">
        <v>0</v>
      </c>
      <c r="D73" s="170">
        <v>0</v>
      </c>
    </row>
    <row r="74" spans="1:5">
      <c r="A74" s="39">
        <v>5551</v>
      </c>
      <c r="B74" s="35" t="s">
        <v>448</v>
      </c>
      <c r="C74" s="40">
        <v>0</v>
      </c>
      <c r="D74" s="40">
        <v>0</v>
      </c>
    </row>
    <row r="75" spans="1:5">
      <c r="A75" s="93">
        <v>5590</v>
      </c>
      <c r="B75" s="94" t="s">
        <v>449</v>
      </c>
      <c r="C75" s="170">
        <v>0</v>
      </c>
      <c r="D75" s="170">
        <v>0</v>
      </c>
    </row>
    <row r="76" spans="1:5">
      <c r="A76" s="39">
        <v>5591</v>
      </c>
      <c r="B76" s="35" t="s">
        <v>450</v>
      </c>
      <c r="C76" s="40">
        <v>0</v>
      </c>
      <c r="D76" s="40">
        <v>0</v>
      </c>
    </row>
    <row r="77" spans="1:5">
      <c r="A77" s="39">
        <v>5592</v>
      </c>
      <c r="B77" s="35" t="s">
        <v>451</v>
      </c>
      <c r="C77" s="40">
        <v>0</v>
      </c>
      <c r="D77" s="40">
        <v>0</v>
      </c>
    </row>
    <row r="78" spans="1:5">
      <c r="A78" s="39">
        <v>5593</v>
      </c>
      <c r="B78" s="35" t="s">
        <v>452</v>
      </c>
      <c r="C78" s="40">
        <v>0</v>
      </c>
      <c r="D78" s="40">
        <v>0</v>
      </c>
    </row>
    <row r="79" spans="1:5">
      <c r="A79" s="39">
        <v>5594</v>
      </c>
      <c r="B79" s="35" t="s">
        <v>453</v>
      </c>
      <c r="C79" s="40">
        <v>0</v>
      </c>
      <c r="D79" s="40">
        <v>0</v>
      </c>
    </row>
    <row r="80" spans="1:5">
      <c r="A80" s="39">
        <v>5595</v>
      </c>
      <c r="B80" s="35" t="s">
        <v>454</v>
      </c>
      <c r="C80" s="40">
        <v>0</v>
      </c>
      <c r="D80" s="40">
        <v>0</v>
      </c>
    </row>
    <row r="81" spans="1:4">
      <c r="A81" s="39">
        <v>5596</v>
      </c>
      <c r="B81" s="35" t="s">
        <v>344</v>
      </c>
      <c r="C81" s="40">
        <v>0</v>
      </c>
      <c r="D81" s="40">
        <v>0</v>
      </c>
    </row>
    <row r="82" spans="1:4">
      <c r="A82" s="39">
        <v>5597</v>
      </c>
      <c r="B82" s="35" t="s">
        <v>455</v>
      </c>
      <c r="C82" s="40">
        <v>0</v>
      </c>
      <c r="D82" s="40">
        <v>0</v>
      </c>
    </row>
    <row r="83" spans="1:4">
      <c r="A83" s="39">
        <v>5599</v>
      </c>
      <c r="B83" s="35" t="s">
        <v>456</v>
      </c>
      <c r="C83" s="40">
        <v>0</v>
      </c>
      <c r="D83" s="40">
        <v>0</v>
      </c>
    </row>
    <row r="84" spans="1:4">
      <c r="A84" s="93">
        <v>5600</v>
      </c>
      <c r="B84" s="94" t="s">
        <v>457</v>
      </c>
      <c r="C84" s="170">
        <v>0</v>
      </c>
      <c r="D84" s="170">
        <v>0</v>
      </c>
    </row>
    <row r="85" spans="1:4">
      <c r="A85" s="39">
        <v>5610</v>
      </c>
      <c r="B85" s="35" t="s">
        <v>458</v>
      </c>
      <c r="C85" s="40">
        <v>0</v>
      </c>
      <c r="D85" s="40">
        <v>0</v>
      </c>
    </row>
    <row r="86" spans="1:4">
      <c r="A86" s="39">
        <v>5611</v>
      </c>
      <c r="B86" s="35" t="s">
        <v>459</v>
      </c>
      <c r="C86" s="40">
        <v>0</v>
      </c>
      <c r="D86" s="4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51"/>
    <dataValidation allowBlank="1" showInputMessage="1" showErrorMessage="1" prompt="Importe final del periodo que corresponde la información financiera trimestral que se presenta." sqref="C7 C25 C51"/>
  </dataValidations>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21"/>
  <sheetViews>
    <sheetView showGridLines="0" workbookViewId="0">
      <selection activeCell="E226" sqref="E226"/>
    </sheetView>
  </sheetViews>
  <sheetFormatPr baseColWidth="10"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2610</v>
      </c>
      <c r="B1" s="752"/>
      <c r="C1" s="752"/>
      <c r="D1" s="752"/>
    </row>
    <row r="2" spans="1:4" s="43" customFormat="1" ht="18.95" customHeight="1">
      <c r="A2" s="752" t="s">
        <v>495</v>
      </c>
      <c r="B2" s="752"/>
      <c r="C2" s="752"/>
      <c r="D2" s="752"/>
    </row>
    <row r="3" spans="1:4" s="43" customFormat="1" ht="18.95" customHeight="1">
      <c r="A3" s="752" t="s">
        <v>2595</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324">
        <v>57287037.170000002</v>
      </c>
      <c r="D6" s="50">
        <f>+C6</f>
        <v>57287037.170000002</v>
      </c>
    </row>
    <row r="7" spans="1:4">
      <c r="B7" s="52"/>
      <c r="C7" s="53"/>
      <c r="D7" s="54"/>
    </row>
    <row r="8" spans="1:4">
      <c r="A8" s="55" t="s">
        <v>498</v>
      </c>
      <c r="B8" s="56"/>
      <c r="C8" s="57">
        <f>SUM(C9:C13)</f>
        <v>78224.7</v>
      </c>
      <c r="D8" s="58">
        <f>SUM(C9:C13)</f>
        <v>78224.7</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0</v>
      </c>
      <c r="D12" s="63"/>
    </row>
    <row r="13" spans="1:4">
      <c r="A13" s="64" t="s">
        <v>503</v>
      </c>
      <c r="B13" s="60"/>
      <c r="C13" s="61">
        <v>78224.7</v>
      </c>
      <c r="D13" s="63"/>
    </row>
    <row r="14" spans="1:4">
      <c r="B14" s="65"/>
      <c r="C14" s="66"/>
      <c r="D14" s="67"/>
    </row>
    <row r="15" spans="1:4">
      <c r="A15" s="55" t="s">
        <v>504</v>
      </c>
      <c r="B15" s="56"/>
      <c r="C15" s="57">
        <f>SUM(C16:C19)</f>
        <v>0</v>
      </c>
      <c r="D15" s="58">
        <f>SUM(D16:D19)</f>
        <v>0</v>
      </c>
    </row>
    <row r="16" spans="1:4">
      <c r="A16" s="59"/>
      <c r="B16" s="60" t="s">
        <v>505</v>
      </c>
      <c r="C16" s="61">
        <v>0</v>
      </c>
      <c r="D16" s="62"/>
    </row>
    <row r="17" spans="1:4">
      <c r="A17" s="59"/>
      <c r="B17" s="60" t="s">
        <v>506</v>
      </c>
      <c r="C17" s="61">
        <v>0</v>
      </c>
      <c r="D17" s="63"/>
    </row>
    <row r="18" spans="1:4">
      <c r="A18" s="59"/>
      <c r="B18" s="60" t="s">
        <v>507</v>
      </c>
      <c r="C18" s="61">
        <v>0</v>
      </c>
      <c r="D18" s="63"/>
    </row>
    <row r="19" spans="1:4">
      <c r="A19" s="64" t="s">
        <v>508</v>
      </c>
      <c r="B19" s="68"/>
      <c r="C19" s="69">
        <v>0</v>
      </c>
      <c r="D19" s="63"/>
    </row>
    <row r="20" spans="1:4">
      <c r="B20" s="70"/>
      <c r="C20" s="71"/>
      <c r="D20" s="67"/>
    </row>
    <row r="21" spans="1:4">
      <c r="A21" s="48" t="s">
        <v>509</v>
      </c>
      <c r="B21" s="48"/>
      <c r="C21" s="72"/>
      <c r="D21" s="50">
        <f>+D6+D8-D15</f>
        <v>57365261.870000005</v>
      </c>
    </row>
  </sheetData>
  <mergeCells count="4">
    <mergeCell ref="A1:D1"/>
    <mergeCell ref="A2:D2"/>
    <mergeCell ref="A3:D3"/>
    <mergeCell ref="A4:D4"/>
  </mergeCells>
  <pageMargins left="0.7" right="0.7" top="0.75" bottom="0.75" header="0.3" footer="0.3"/>
  <pageSetup orientation="portrait" r:id="rId1"/>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35"/>
  <sheetViews>
    <sheetView showGridLines="0" topLeftCell="A13" workbookViewId="0">
      <selection activeCell="E226" sqref="E226"/>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4" s="73" customFormat="1" ht="18.95" customHeight="1">
      <c r="A1" s="754" t="s">
        <v>2610</v>
      </c>
      <c r="B1" s="754"/>
      <c r="C1" s="754"/>
      <c r="D1" s="754"/>
    </row>
    <row r="2" spans="1:4" s="73" customFormat="1" ht="18.95" customHeight="1">
      <c r="A2" s="754" t="s">
        <v>510</v>
      </c>
      <c r="B2" s="754"/>
      <c r="C2" s="754"/>
      <c r="D2" s="754"/>
    </row>
    <row r="3" spans="1:4" s="73" customFormat="1" ht="18.95" customHeight="1">
      <c r="A3" s="754" t="s">
        <v>2595</v>
      </c>
      <c r="B3" s="754"/>
      <c r="C3" s="754"/>
      <c r="D3" s="754"/>
    </row>
    <row r="4" spans="1:4" s="74" customFormat="1">
      <c r="A4" s="755"/>
      <c r="B4" s="755"/>
      <c r="C4" s="755"/>
      <c r="D4" s="755"/>
    </row>
    <row r="5" spans="1:4">
      <c r="A5" s="75" t="s">
        <v>511</v>
      </c>
      <c r="B5" s="76"/>
      <c r="C5" s="77">
        <v>43286348.829999991</v>
      </c>
      <c r="D5" s="78">
        <f>+C5</f>
        <v>43286348.829999991</v>
      </c>
    </row>
    <row r="6" spans="1:4">
      <c r="A6" s="79"/>
      <c r="B6" s="52"/>
      <c r="C6" s="80"/>
      <c r="D6" s="81"/>
    </row>
    <row r="7" spans="1:4">
      <c r="A7" s="55" t="s">
        <v>512</v>
      </c>
      <c r="B7" s="82"/>
      <c r="C7" s="77"/>
      <c r="D7" s="83">
        <f>SUM(C8:C24)</f>
        <v>1559694.49</v>
      </c>
    </row>
    <row r="8" spans="1:4">
      <c r="A8" s="59"/>
      <c r="B8" s="84" t="s">
        <v>513</v>
      </c>
      <c r="C8" s="61">
        <v>126921.61</v>
      </c>
      <c r="D8" s="85"/>
    </row>
    <row r="9" spans="1:4">
      <c r="A9" s="59"/>
      <c r="B9" s="84" t="s">
        <v>514</v>
      </c>
      <c r="C9" s="61">
        <v>23568.57</v>
      </c>
      <c r="D9" s="86"/>
    </row>
    <row r="10" spans="1:4">
      <c r="A10" s="59"/>
      <c r="B10" s="84" t="s">
        <v>515</v>
      </c>
      <c r="C10" s="61">
        <v>0</v>
      </c>
      <c r="D10" s="86"/>
    </row>
    <row r="11" spans="1:4">
      <c r="A11" s="59"/>
      <c r="B11" s="84" t="s">
        <v>516</v>
      </c>
      <c r="C11" s="61">
        <v>0</v>
      </c>
      <c r="D11" s="86"/>
    </row>
    <row r="12" spans="1:4">
      <c r="A12" s="59"/>
      <c r="B12" s="84" t="s">
        <v>517</v>
      </c>
      <c r="C12" s="61">
        <v>0</v>
      </c>
      <c r="D12" s="86"/>
    </row>
    <row r="13" spans="1:4">
      <c r="A13" s="59"/>
      <c r="B13" s="84" t="s">
        <v>518</v>
      </c>
      <c r="C13" s="61">
        <v>4031.9</v>
      </c>
      <c r="D13" s="86"/>
    </row>
    <row r="14" spans="1:4">
      <c r="A14" s="59"/>
      <c r="B14" s="84" t="s">
        <v>519</v>
      </c>
      <c r="C14" s="61">
        <v>0</v>
      </c>
      <c r="D14" s="86"/>
    </row>
    <row r="15" spans="1:4">
      <c r="A15" s="59"/>
      <c r="B15" s="84" t="s">
        <v>520</v>
      </c>
      <c r="C15" s="61">
        <v>0</v>
      </c>
      <c r="D15" s="86"/>
    </row>
    <row r="16" spans="1:4">
      <c r="A16" s="59"/>
      <c r="B16" s="84" t="s">
        <v>521</v>
      </c>
      <c r="C16" s="61">
        <v>1405172.41</v>
      </c>
      <c r="D16" s="86"/>
    </row>
    <row r="17" spans="1:4">
      <c r="A17" s="59"/>
      <c r="B17" s="84" t="s">
        <v>522</v>
      </c>
      <c r="C17" s="61">
        <v>0</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0</v>
      </c>
      <c r="D24" s="86"/>
    </row>
    <row r="25" spans="1:4">
      <c r="A25" s="79"/>
      <c r="B25" s="88"/>
      <c r="C25" s="89"/>
      <c r="D25" s="90"/>
    </row>
    <row r="26" spans="1:4">
      <c r="A26" s="55" t="s">
        <v>530</v>
      </c>
      <c r="B26" s="82"/>
      <c r="C26" s="91"/>
      <c r="D26" s="83">
        <f>SUM(C27:C33)</f>
        <v>406081.08</v>
      </c>
    </row>
    <row r="27" spans="1:4">
      <c r="A27" s="59"/>
      <c r="B27" s="84" t="s">
        <v>531</v>
      </c>
      <c r="C27" s="61">
        <v>406081.08</v>
      </c>
      <c r="D27" s="85"/>
    </row>
    <row r="28" spans="1:4">
      <c r="A28" s="59"/>
      <c r="B28" s="84" t="s">
        <v>438</v>
      </c>
      <c r="C28" s="61">
        <v>0</v>
      </c>
      <c r="D28" s="86"/>
    </row>
    <row r="29" spans="1:4">
      <c r="A29" s="59"/>
      <c r="B29" s="84" t="s">
        <v>532</v>
      </c>
      <c r="C29" s="61">
        <v>0</v>
      </c>
      <c r="D29" s="86"/>
    </row>
    <row r="30" spans="1:4">
      <c r="A30" s="59"/>
      <c r="B30" s="84" t="s">
        <v>533</v>
      </c>
      <c r="C30" s="61">
        <v>0</v>
      </c>
      <c r="D30" s="86"/>
    </row>
    <row r="31" spans="1:4">
      <c r="A31" s="59"/>
      <c r="B31" s="84" t="s">
        <v>534</v>
      </c>
      <c r="C31" s="61">
        <v>0</v>
      </c>
      <c r="D31" s="86"/>
    </row>
    <row r="32" spans="1:4">
      <c r="A32" s="59"/>
      <c r="B32" s="84" t="s">
        <v>535</v>
      </c>
      <c r="C32" s="61">
        <v>0</v>
      </c>
      <c r="D32" s="86"/>
    </row>
    <row r="33" spans="1:5">
      <c r="A33" s="59"/>
      <c r="B33" s="87" t="s">
        <v>536</v>
      </c>
      <c r="C33" s="69">
        <v>0</v>
      </c>
      <c r="D33" s="86"/>
    </row>
    <row r="34" spans="1:5">
      <c r="A34" s="79"/>
      <c r="B34" s="88"/>
      <c r="C34" s="89"/>
      <c r="D34" s="90"/>
    </row>
    <row r="35" spans="1:5">
      <c r="A35" s="76" t="s">
        <v>537</v>
      </c>
      <c r="B35" s="76"/>
      <c r="C35" s="77"/>
      <c r="D35" s="78">
        <f>+D5-D7+D26</f>
        <v>42132735.419999987</v>
      </c>
      <c r="E35" s="326"/>
    </row>
  </sheetData>
  <mergeCells count="4">
    <mergeCell ref="A1:D1"/>
    <mergeCell ref="A2:D2"/>
    <mergeCell ref="A3:D3"/>
    <mergeCell ref="A4:D4"/>
  </mergeCells>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47"/>
  <sheetViews>
    <sheetView workbookViewId="0">
      <selection activeCell="E226" sqref="E226"/>
    </sheetView>
  </sheetViews>
  <sheetFormatPr baseColWidth="10" defaultColWidth="9.140625" defaultRowHeight="11.25"/>
  <cols>
    <col min="1" max="1" width="10" style="35" customWidth="1"/>
    <col min="2" max="2" width="40.85546875" style="35" customWidth="1"/>
    <col min="3" max="3" width="17.42578125" style="35" bestFit="1" customWidth="1"/>
    <col min="4" max="5" width="23.7109375" style="35" bestFit="1" customWidth="1"/>
    <col min="6" max="6" width="19.28515625" style="35" customWidth="1"/>
    <col min="7" max="7" width="20.5703125" style="35" customWidth="1"/>
    <col min="8" max="10" width="20.28515625" style="35" customWidth="1"/>
    <col min="11" max="16384" width="9.140625" style="35"/>
  </cols>
  <sheetData>
    <row r="1" spans="1:10" ht="18.95" customHeight="1">
      <c r="A1" s="757" t="s">
        <v>2610</v>
      </c>
      <c r="B1" s="758"/>
      <c r="C1" s="758"/>
      <c r="D1" s="758"/>
      <c r="E1" s="758"/>
      <c r="F1" s="758"/>
      <c r="G1" s="33" t="s">
        <v>42</v>
      </c>
      <c r="H1" s="34">
        <v>2018</v>
      </c>
    </row>
    <row r="2" spans="1:10" ht="18.95" customHeight="1">
      <c r="A2" s="757" t="s">
        <v>107</v>
      </c>
      <c r="B2" s="758"/>
      <c r="C2" s="758"/>
      <c r="D2" s="758"/>
      <c r="E2" s="758"/>
      <c r="F2" s="758"/>
      <c r="G2" s="33" t="s">
        <v>44</v>
      </c>
      <c r="H2" s="34" t="s">
        <v>1425</v>
      </c>
    </row>
    <row r="3" spans="1:10" ht="18.95" customHeight="1">
      <c r="A3" s="757" t="s">
        <v>2595</v>
      </c>
      <c r="B3" s="758"/>
      <c r="C3" s="758"/>
      <c r="D3" s="758"/>
      <c r="E3" s="758"/>
      <c r="F3" s="758"/>
      <c r="G3" s="33" t="s">
        <v>47</v>
      </c>
      <c r="H3" s="34">
        <v>2</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6">
      <c r="A17" s="35">
        <v>7230</v>
      </c>
      <c r="B17" s="35" t="s">
        <v>554</v>
      </c>
      <c r="C17" s="40">
        <v>0</v>
      </c>
      <c r="D17" s="40">
        <v>0</v>
      </c>
      <c r="E17" s="40">
        <v>0</v>
      </c>
      <c r="F17" s="40">
        <v>0</v>
      </c>
    </row>
    <row r="18" spans="1:6">
      <c r="A18" s="35">
        <v>7240</v>
      </c>
      <c r="B18" s="35" t="s">
        <v>555</v>
      </c>
      <c r="C18" s="40">
        <v>0</v>
      </c>
      <c r="D18" s="40">
        <v>0</v>
      </c>
      <c r="E18" s="40">
        <v>0</v>
      </c>
      <c r="F18" s="40">
        <v>0</v>
      </c>
    </row>
    <row r="19" spans="1:6">
      <c r="A19" s="35">
        <v>7250</v>
      </c>
      <c r="B19" s="35" t="s">
        <v>556</v>
      </c>
      <c r="C19" s="40">
        <v>0</v>
      </c>
      <c r="D19" s="40">
        <v>0</v>
      </c>
      <c r="E19" s="40">
        <v>0</v>
      </c>
      <c r="F19" s="40">
        <v>0</v>
      </c>
    </row>
    <row r="20" spans="1:6">
      <c r="A20" s="35">
        <v>7260</v>
      </c>
      <c r="B20" s="35" t="s">
        <v>557</v>
      </c>
      <c r="C20" s="40">
        <v>0</v>
      </c>
      <c r="D20" s="40">
        <v>0</v>
      </c>
      <c r="E20" s="40">
        <v>0</v>
      </c>
      <c r="F20" s="40">
        <v>0</v>
      </c>
    </row>
    <row r="21" spans="1:6">
      <c r="A21" s="35">
        <v>7310</v>
      </c>
      <c r="B21" s="35" t="s">
        <v>558</v>
      </c>
      <c r="C21" s="40">
        <v>0</v>
      </c>
      <c r="D21" s="40">
        <v>0</v>
      </c>
      <c r="E21" s="40">
        <v>0</v>
      </c>
      <c r="F21" s="40">
        <v>0</v>
      </c>
    </row>
    <row r="22" spans="1:6">
      <c r="A22" s="35">
        <v>7320</v>
      </c>
      <c r="B22" s="35" t="s">
        <v>559</v>
      </c>
      <c r="C22" s="40">
        <v>0</v>
      </c>
      <c r="D22" s="40">
        <v>0</v>
      </c>
      <c r="E22" s="40">
        <v>0</v>
      </c>
      <c r="F22" s="40">
        <v>0</v>
      </c>
    </row>
    <row r="23" spans="1:6">
      <c r="A23" s="35">
        <v>7330</v>
      </c>
      <c r="B23" s="35" t="s">
        <v>560</v>
      </c>
      <c r="C23" s="40">
        <v>0</v>
      </c>
      <c r="D23" s="40">
        <v>0</v>
      </c>
      <c r="E23" s="40">
        <v>0</v>
      </c>
      <c r="F23" s="40">
        <v>0</v>
      </c>
    </row>
    <row r="24" spans="1:6">
      <c r="A24" s="35">
        <v>7340</v>
      </c>
      <c r="B24" s="35" t="s">
        <v>561</v>
      </c>
      <c r="C24" s="40">
        <v>0</v>
      </c>
      <c r="D24" s="40">
        <v>0</v>
      </c>
      <c r="E24" s="40">
        <v>0</v>
      </c>
      <c r="F24" s="40">
        <v>0</v>
      </c>
    </row>
    <row r="25" spans="1:6">
      <c r="A25" s="35">
        <v>7350</v>
      </c>
      <c r="B25" s="35" t="s">
        <v>562</v>
      </c>
      <c r="C25" s="40">
        <v>0</v>
      </c>
      <c r="D25" s="40">
        <v>0</v>
      </c>
      <c r="E25" s="40">
        <v>0</v>
      </c>
      <c r="F25" s="40">
        <v>0</v>
      </c>
    </row>
    <row r="26" spans="1:6">
      <c r="A26" s="35">
        <v>7360</v>
      </c>
      <c r="B26" s="35" t="s">
        <v>563</v>
      </c>
      <c r="C26" s="40">
        <v>0</v>
      </c>
      <c r="D26" s="40">
        <v>0</v>
      </c>
      <c r="E26" s="40">
        <v>0</v>
      </c>
      <c r="F26" s="40">
        <v>0</v>
      </c>
    </row>
    <row r="27" spans="1:6">
      <c r="A27" s="35">
        <v>7410</v>
      </c>
      <c r="B27" s="35" t="s">
        <v>564</v>
      </c>
      <c r="C27" s="40">
        <v>0</v>
      </c>
      <c r="D27" s="40">
        <v>0</v>
      </c>
      <c r="E27" s="40">
        <v>0</v>
      </c>
      <c r="F27" s="40">
        <v>0</v>
      </c>
    </row>
    <row r="28" spans="1:6">
      <c r="A28" s="35">
        <v>7420</v>
      </c>
      <c r="B28" s="35" t="s">
        <v>565</v>
      </c>
      <c r="C28" s="40">
        <v>0</v>
      </c>
      <c r="D28" s="40">
        <v>0</v>
      </c>
      <c r="E28" s="40">
        <v>0</v>
      </c>
      <c r="F28" s="40">
        <v>0</v>
      </c>
    </row>
    <row r="29" spans="1:6">
      <c r="A29" s="35">
        <v>7510</v>
      </c>
      <c r="B29" s="35" t="s">
        <v>566</v>
      </c>
      <c r="C29" s="40">
        <v>0</v>
      </c>
      <c r="D29" s="40">
        <v>0</v>
      </c>
      <c r="E29" s="40">
        <v>0</v>
      </c>
      <c r="F29" s="40">
        <v>0</v>
      </c>
    </row>
    <row r="30" spans="1:6">
      <c r="A30" s="35">
        <v>7520</v>
      </c>
      <c r="B30" s="35" t="s">
        <v>567</v>
      </c>
      <c r="C30" s="40">
        <v>0</v>
      </c>
      <c r="D30" s="40">
        <v>0</v>
      </c>
      <c r="E30" s="40">
        <v>0</v>
      </c>
      <c r="F30" s="40">
        <v>0</v>
      </c>
    </row>
    <row r="31" spans="1:6">
      <c r="A31" s="35">
        <v>7610</v>
      </c>
      <c r="B31" s="35" t="s">
        <v>568</v>
      </c>
      <c r="C31" s="40">
        <v>0</v>
      </c>
      <c r="D31" s="40">
        <v>0</v>
      </c>
      <c r="E31" s="40">
        <v>0</v>
      </c>
      <c r="F31" s="40">
        <v>0</v>
      </c>
    </row>
    <row r="32" spans="1:6">
      <c r="A32" s="35">
        <v>7620</v>
      </c>
      <c r="B32" s="35" t="s">
        <v>569</v>
      </c>
      <c r="C32" s="40">
        <v>0</v>
      </c>
      <c r="D32" s="40">
        <v>0</v>
      </c>
      <c r="E32" s="40">
        <v>0</v>
      </c>
      <c r="F32" s="40">
        <v>0</v>
      </c>
    </row>
    <row r="33" spans="1:12">
      <c r="A33" s="35">
        <v>7630</v>
      </c>
      <c r="B33" s="35" t="s">
        <v>570</v>
      </c>
      <c r="C33" s="40">
        <v>0</v>
      </c>
      <c r="D33" s="40">
        <v>0</v>
      </c>
      <c r="E33" s="40">
        <v>0</v>
      </c>
      <c r="F33" s="40">
        <v>0</v>
      </c>
    </row>
    <row r="34" spans="1:12">
      <c r="A34" s="35">
        <v>7640</v>
      </c>
      <c r="B34" s="35" t="s">
        <v>571</v>
      </c>
      <c r="C34" s="40">
        <v>0</v>
      </c>
      <c r="D34" s="40">
        <v>0</v>
      </c>
      <c r="E34" s="40">
        <v>0</v>
      </c>
      <c r="F34" s="40">
        <v>0</v>
      </c>
    </row>
    <row r="35" spans="1:12" s="94" customFormat="1">
      <c r="A35" s="726">
        <v>8000</v>
      </c>
      <c r="B35" s="727" t="s">
        <v>572</v>
      </c>
      <c r="C35" s="727"/>
      <c r="D35" s="727"/>
      <c r="E35" s="727"/>
      <c r="F35" s="727"/>
      <c r="G35" s="35"/>
      <c r="H35" s="35"/>
      <c r="I35" s="35"/>
      <c r="J35" s="35"/>
      <c r="K35" s="35"/>
      <c r="L35" s="35"/>
    </row>
    <row r="36" spans="1:12">
      <c r="A36" s="35">
        <v>8110</v>
      </c>
      <c r="B36" s="35" t="s">
        <v>573</v>
      </c>
      <c r="C36" s="40">
        <v>0</v>
      </c>
      <c r="D36" s="40">
        <v>15704564.49</v>
      </c>
      <c r="E36" s="40">
        <v>0</v>
      </c>
      <c r="F36" s="40">
        <v>15704564.49</v>
      </c>
    </row>
    <row r="37" spans="1:12">
      <c r="A37" s="35">
        <v>8120</v>
      </c>
      <c r="B37" s="35" t="s">
        <v>574</v>
      </c>
      <c r="C37" s="40">
        <v>0</v>
      </c>
      <c r="D37" s="40">
        <v>57365261.869999997</v>
      </c>
      <c r="E37" s="40">
        <v>46852031.109999999</v>
      </c>
      <c r="F37" s="40">
        <v>-10513230.76</v>
      </c>
    </row>
    <row r="38" spans="1:12">
      <c r="A38" s="35">
        <v>8130</v>
      </c>
      <c r="B38" s="35" t="s">
        <v>575</v>
      </c>
      <c r="C38" s="40">
        <v>0</v>
      </c>
      <c r="D38" s="40">
        <v>31147466.620000001</v>
      </c>
      <c r="E38" s="40">
        <v>0</v>
      </c>
      <c r="F38" s="40">
        <v>-31147466.620000001</v>
      </c>
    </row>
    <row r="39" spans="1:12">
      <c r="A39" s="35">
        <v>8140</v>
      </c>
      <c r="B39" s="35" t="s">
        <v>576</v>
      </c>
      <c r="C39" s="40">
        <v>0</v>
      </c>
      <c r="D39" s="40">
        <v>57365261.869999997</v>
      </c>
      <c r="E39" s="40">
        <v>57365261.869999997</v>
      </c>
      <c r="F39" s="40">
        <v>0</v>
      </c>
    </row>
    <row r="40" spans="1:12">
      <c r="A40" s="35">
        <v>8150</v>
      </c>
      <c r="B40" s="35" t="s">
        <v>577</v>
      </c>
      <c r="C40" s="40">
        <v>0</v>
      </c>
      <c r="D40" s="40">
        <v>0</v>
      </c>
      <c r="E40" s="40">
        <v>57365261.869999997</v>
      </c>
      <c r="F40" s="40">
        <v>57365261.869999997</v>
      </c>
    </row>
    <row r="41" spans="1:12">
      <c r="A41" s="35">
        <v>8210</v>
      </c>
      <c r="B41" s="35" t="s">
        <v>578</v>
      </c>
      <c r="C41" s="40">
        <v>0</v>
      </c>
      <c r="D41" s="40">
        <v>0</v>
      </c>
      <c r="E41" s="40">
        <v>15704564.49</v>
      </c>
      <c r="F41" s="40">
        <v>15704564.49</v>
      </c>
    </row>
    <row r="42" spans="1:12">
      <c r="A42" s="35">
        <v>8220</v>
      </c>
      <c r="B42" s="35" t="s">
        <v>579</v>
      </c>
      <c r="C42" s="40">
        <v>0</v>
      </c>
      <c r="D42" s="40">
        <v>124123358.7</v>
      </c>
      <c r="E42" s="40">
        <v>120557676.42</v>
      </c>
      <c r="F42" s="40">
        <v>3565682.28</v>
      </c>
    </row>
    <row r="43" spans="1:12">
      <c r="A43" s="35">
        <v>8230</v>
      </c>
      <c r="B43" s="35" t="s">
        <v>580</v>
      </c>
      <c r="C43" s="40">
        <v>0</v>
      </c>
      <c r="D43" s="40">
        <v>77271327.590000004</v>
      </c>
      <c r="E43" s="40">
        <v>108418794.20999999</v>
      </c>
      <c r="F43" s="40">
        <v>-31147466.620000001</v>
      </c>
    </row>
    <row r="44" spans="1:12">
      <c r="A44" s="35">
        <v>8240</v>
      </c>
      <c r="B44" s="35" t="s">
        <v>581</v>
      </c>
      <c r="C44" s="40">
        <v>0</v>
      </c>
      <c r="D44" s="40">
        <v>43286348.829999998</v>
      </c>
      <c r="E44" s="40">
        <v>43286348.829999998</v>
      </c>
      <c r="F44" s="40">
        <v>0</v>
      </c>
    </row>
    <row r="45" spans="1:12">
      <c r="A45" s="35">
        <v>8250</v>
      </c>
      <c r="B45" s="35" t="s">
        <v>582</v>
      </c>
      <c r="C45" s="40">
        <v>0</v>
      </c>
      <c r="D45" s="40">
        <v>43286348.829999998</v>
      </c>
      <c r="E45" s="40">
        <v>43286348.829999998</v>
      </c>
      <c r="F45" s="40">
        <v>0</v>
      </c>
    </row>
    <row r="46" spans="1:12">
      <c r="A46" s="35">
        <v>8260</v>
      </c>
      <c r="B46" s="35" t="s">
        <v>583</v>
      </c>
      <c r="C46" s="40">
        <v>0</v>
      </c>
      <c r="D46" s="40">
        <v>43286348.829999998</v>
      </c>
      <c r="E46" s="40">
        <v>43286348.829999998</v>
      </c>
      <c r="F46" s="40">
        <v>0</v>
      </c>
    </row>
    <row r="47" spans="1:12">
      <c r="A47" s="35">
        <v>8270</v>
      </c>
      <c r="B47" s="35" t="s">
        <v>584</v>
      </c>
      <c r="C47" s="40">
        <v>0</v>
      </c>
      <c r="D47" s="40">
        <v>43286348.829999998</v>
      </c>
      <c r="E47" s="40">
        <v>0</v>
      </c>
      <c r="F47" s="40">
        <v>43286348.829999998</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3"/>
  <sheetViews>
    <sheetView zoomScale="106" zoomScaleNormal="106" workbookViewId="0">
      <selection activeCell="A145" sqref="A145"/>
    </sheetView>
  </sheetViews>
  <sheetFormatPr baseColWidth="10" defaultColWidth="9.140625" defaultRowHeight="11.25"/>
  <cols>
    <col min="1" max="1" width="10" style="25" customWidth="1"/>
    <col min="2" max="2" width="64.5703125" style="25" bestFit="1" customWidth="1"/>
    <col min="3" max="3" width="16.42578125" style="25" bestFit="1" customWidth="1"/>
    <col min="4" max="4" width="19.140625" style="25" customWidth="1"/>
    <col min="5" max="5" width="28" style="25" customWidth="1"/>
    <col min="6" max="6" width="22.7109375" style="25" customWidth="1"/>
    <col min="7" max="8" width="16.7109375" style="25" customWidth="1"/>
    <col min="9" max="9" width="27.140625" style="25" customWidth="1"/>
    <col min="10" max="16384" width="9.140625" style="25"/>
  </cols>
  <sheetData>
    <row r="1" spans="1:8" s="22" customFormat="1" ht="18.95" customHeight="1">
      <c r="A1" s="749" t="s">
        <v>2603</v>
      </c>
      <c r="B1" s="750"/>
      <c r="C1" s="750"/>
      <c r="D1" s="750"/>
      <c r="E1" s="750"/>
      <c r="F1" s="750"/>
      <c r="G1" s="6" t="s">
        <v>42</v>
      </c>
      <c r="H1" s="21">
        <v>2018</v>
      </c>
    </row>
    <row r="2" spans="1:8" s="22" customFormat="1" ht="18.95" customHeight="1">
      <c r="A2" s="749" t="s">
        <v>107</v>
      </c>
      <c r="B2" s="750"/>
      <c r="C2" s="750"/>
      <c r="D2" s="750"/>
      <c r="E2" s="750"/>
      <c r="F2" s="750"/>
      <c r="G2" s="6" t="s">
        <v>44</v>
      </c>
      <c r="H2" s="21" t="s">
        <v>45</v>
      </c>
    </row>
    <row r="3" spans="1:8" s="22" customFormat="1" ht="18.95" customHeight="1">
      <c r="A3" s="749" t="s">
        <v>2604</v>
      </c>
      <c r="B3" s="750"/>
      <c r="C3" s="750"/>
      <c r="D3" s="750"/>
      <c r="E3" s="750"/>
      <c r="F3" s="750"/>
      <c r="G3" s="6" t="s">
        <v>47</v>
      </c>
      <c r="H3" s="21">
        <v>4</v>
      </c>
    </row>
    <row r="4" spans="1:8">
      <c r="A4" s="23" t="s">
        <v>108</v>
      </c>
      <c r="B4" s="24"/>
      <c r="C4" s="24"/>
      <c r="D4" s="24"/>
      <c r="E4" s="24"/>
      <c r="F4" s="24"/>
      <c r="G4" s="24"/>
      <c r="H4" s="24"/>
    </row>
    <row r="6" spans="1:8">
      <c r="A6" s="24" t="s">
        <v>109</v>
      </c>
      <c r="B6" s="24"/>
      <c r="C6" s="24"/>
      <c r="D6" s="24"/>
      <c r="E6" s="24"/>
      <c r="F6" s="24"/>
      <c r="G6" s="24"/>
      <c r="H6" s="24"/>
    </row>
    <row r="7" spans="1:8">
      <c r="A7" s="26" t="s">
        <v>110</v>
      </c>
      <c r="B7" s="26" t="s">
        <v>111</v>
      </c>
      <c r="C7" s="26" t="s">
        <v>112</v>
      </c>
      <c r="D7" s="26" t="s">
        <v>113</v>
      </c>
      <c r="E7" s="26"/>
      <c r="F7" s="26"/>
      <c r="G7" s="26"/>
      <c r="H7" s="26"/>
    </row>
    <row r="8" spans="1:8">
      <c r="A8" s="27">
        <v>1114</v>
      </c>
      <c r="B8" s="25" t="s">
        <v>114</v>
      </c>
      <c r="C8" s="28">
        <v>0</v>
      </c>
    </row>
    <row r="9" spans="1:8">
      <c r="A9" s="27">
        <v>1115</v>
      </c>
      <c r="B9" s="25" t="s">
        <v>116</v>
      </c>
      <c r="C9" s="28">
        <v>0</v>
      </c>
    </row>
    <row r="10" spans="1:8">
      <c r="A10" s="27">
        <v>1121</v>
      </c>
      <c r="B10" s="25" t="s">
        <v>117</v>
      </c>
      <c r="C10" s="28">
        <v>0</v>
      </c>
    </row>
    <row r="11" spans="1:8">
      <c r="A11" s="27">
        <v>1211</v>
      </c>
      <c r="B11" s="25" t="s">
        <v>118</v>
      </c>
      <c r="C11" s="28">
        <v>0</v>
      </c>
    </row>
    <row r="13" spans="1:8">
      <c r="A13" s="24" t="s">
        <v>119</v>
      </c>
      <c r="B13" s="24"/>
      <c r="C13" s="24"/>
      <c r="D13" s="24"/>
      <c r="E13" s="24"/>
      <c r="F13" s="24"/>
      <c r="G13" s="24"/>
      <c r="H13" s="24"/>
    </row>
    <row r="14" spans="1:8">
      <c r="A14" s="26" t="s">
        <v>110</v>
      </c>
      <c r="B14" s="26" t="s">
        <v>111</v>
      </c>
      <c r="C14" s="26" t="s">
        <v>112</v>
      </c>
      <c r="D14" s="26">
        <v>2017</v>
      </c>
      <c r="E14" s="26">
        <f>D14-1</f>
        <v>2016</v>
      </c>
      <c r="F14" s="26">
        <f>E14-1</f>
        <v>2015</v>
      </c>
      <c r="G14" s="26">
        <f>F14-1</f>
        <v>2014</v>
      </c>
      <c r="H14" s="26" t="s">
        <v>120</v>
      </c>
    </row>
    <row r="15" spans="1:8">
      <c r="A15" s="27">
        <v>1122</v>
      </c>
      <c r="B15" s="25" t="s">
        <v>121</v>
      </c>
      <c r="C15" s="28">
        <v>0</v>
      </c>
      <c r="D15" s="28">
        <v>0</v>
      </c>
      <c r="E15" s="28">
        <v>0</v>
      </c>
      <c r="F15" s="28">
        <v>0</v>
      </c>
      <c r="G15" s="28">
        <v>0</v>
      </c>
    </row>
    <row r="16" spans="1:8">
      <c r="A16" s="27">
        <v>1124</v>
      </c>
      <c r="B16" s="25" t="s">
        <v>122</v>
      </c>
      <c r="C16" s="28">
        <v>0</v>
      </c>
      <c r="D16" s="28">
        <v>0</v>
      </c>
      <c r="E16" s="28">
        <v>0</v>
      </c>
      <c r="F16" s="28">
        <v>0</v>
      </c>
      <c r="G16" s="28">
        <v>0</v>
      </c>
    </row>
    <row r="18" spans="1:8">
      <c r="A18" s="24" t="s">
        <v>123</v>
      </c>
      <c r="B18" s="24"/>
      <c r="C18" s="24"/>
      <c r="D18" s="24"/>
      <c r="E18" s="24"/>
      <c r="F18" s="24"/>
      <c r="G18" s="24"/>
      <c r="H18" s="24"/>
    </row>
    <row r="19" spans="1:8">
      <c r="A19" s="26" t="s">
        <v>110</v>
      </c>
      <c r="B19" s="26" t="s">
        <v>111</v>
      </c>
      <c r="C19" s="26" t="s">
        <v>112</v>
      </c>
      <c r="D19" s="26" t="s">
        <v>124</v>
      </c>
      <c r="E19" s="26" t="s">
        <v>125</v>
      </c>
      <c r="F19" s="26" t="s">
        <v>126</v>
      </c>
      <c r="G19" s="26" t="s">
        <v>127</v>
      </c>
      <c r="H19" s="26" t="s">
        <v>128</v>
      </c>
    </row>
    <row r="20" spans="1:8">
      <c r="A20" s="27">
        <v>1123</v>
      </c>
      <c r="B20" s="25" t="s">
        <v>129</v>
      </c>
      <c r="C20" s="28">
        <v>130311.05</v>
      </c>
      <c r="D20" s="28">
        <v>0</v>
      </c>
      <c r="E20" s="28">
        <v>0</v>
      </c>
      <c r="F20" s="28">
        <v>0</v>
      </c>
      <c r="G20" s="28">
        <v>0</v>
      </c>
    </row>
    <row r="21" spans="1:8">
      <c r="A21" s="27">
        <v>1125</v>
      </c>
      <c r="B21" s="25" t="s">
        <v>131</v>
      </c>
      <c r="C21" s="28">
        <v>0</v>
      </c>
      <c r="D21" s="28">
        <v>0</v>
      </c>
      <c r="E21" s="28">
        <v>0</v>
      </c>
      <c r="F21" s="28">
        <v>0</v>
      </c>
      <c r="G21" s="28">
        <v>0</v>
      </c>
    </row>
    <row r="22" spans="1:8">
      <c r="A22" s="27">
        <v>1131</v>
      </c>
      <c r="B22" s="25" t="s">
        <v>132</v>
      </c>
      <c r="C22" s="28">
        <v>0</v>
      </c>
      <c r="D22" s="28">
        <v>0</v>
      </c>
      <c r="E22" s="28">
        <v>0</v>
      </c>
      <c r="F22" s="28">
        <v>0</v>
      </c>
      <c r="G22" s="28">
        <v>0</v>
      </c>
    </row>
    <row r="23" spans="1:8">
      <c r="A23" s="27">
        <v>1132</v>
      </c>
      <c r="B23" s="25" t="s">
        <v>134</v>
      </c>
      <c r="C23" s="28">
        <v>0</v>
      </c>
      <c r="D23" s="28">
        <v>0</v>
      </c>
      <c r="E23" s="28">
        <v>0</v>
      </c>
      <c r="F23" s="28">
        <v>0</v>
      </c>
      <c r="G23" s="28">
        <v>0</v>
      </c>
    </row>
    <row r="24" spans="1:8">
      <c r="A24" s="27">
        <v>1133</v>
      </c>
      <c r="B24" s="25" t="s">
        <v>135</v>
      </c>
      <c r="C24" s="28">
        <v>0</v>
      </c>
      <c r="D24" s="28">
        <v>0</v>
      </c>
      <c r="E24" s="28">
        <v>0</v>
      </c>
      <c r="F24" s="28">
        <v>0</v>
      </c>
      <c r="G24" s="28">
        <v>0</v>
      </c>
    </row>
    <row r="25" spans="1:8">
      <c r="A25" s="27">
        <v>1134</v>
      </c>
      <c r="B25" s="25" t="s">
        <v>136</v>
      </c>
      <c r="C25" s="28">
        <v>0</v>
      </c>
      <c r="D25" s="28">
        <v>0</v>
      </c>
      <c r="E25" s="28">
        <v>0</v>
      </c>
      <c r="F25" s="28">
        <v>0</v>
      </c>
      <c r="G25" s="28">
        <v>0</v>
      </c>
    </row>
    <row r="26" spans="1:8">
      <c r="A26" s="27">
        <v>1139</v>
      </c>
      <c r="B26" s="25" t="s">
        <v>137</v>
      </c>
      <c r="C26" s="28">
        <v>0</v>
      </c>
      <c r="D26" s="28">
        <v>0</v>
      </c>
      <c r="E26" s="28">
        <v>0</v>
      </c>
      <c r="F26" s="28">
        <v>0</v>
      </c>
      <c r="G26" s="28">
        <v>0</v>
      </c>
    </row>
    <row r="28" spans="1:8">
      <c r="A28" s="24" t="s">
        <v>138</v>
      </c>
      <c r="B28" s="24"/>
      <c r="C28" s="24"/>
      <c r="D28" s="24"/>
      <c r="E28" s="24"/>
      <c r="F28" s="24"/>
      <c r="G28" s="24"/>
      <c r="H28" s="24"/>
    </row>
    <row r="29" spans="1:8">
      <c r="A29" s="26" t="s">
        <v>110</v>
      </c>
      <c r="B29" s="26" t="s">
        <v>111</v>
      </c>
      <c r="C29" s="26" t="s">
        <v>112</v>
      </c>
      <c r="D29" s="26" t="s">
        <v>139</v>
      </c>
      <c r="E29" s="26" t="s">
        <v>140</v>
      </c>
      <c r="F29" s="26" t="s">
        <v>141</v>
      </c>
      <c r="G29" s="26" t="s">
        <v>142</v>
      </c>
      <c r="H29" s="26"/>
    </row>
    <row r="30" spans="1:8">
      <c r="A30" s="27">
        <v>1140</v>
      </c>
      <c r="B30" s="25" t="s">
        <v>143</v>
      </c>
      <c r="C30" s="28">
        <v>0</v>
      </c>
    </row>
    <row r="31" spans="1:8">
      <c r="A31" s="27">
        <v>1141</v>
      </c>
      <c r="B31" s="25" t="s">
        <v>144</v>
      </c>
      <c r="C31" s="28">
        <v>0</v>
      </c>
    </row>
    <row r="32" spans="1:8">
      <c r="A32" s="27">
        <v>1142</v>
      </c>
      <c r="B32" s="25" t="s">
        <v>145</v>
      </c>
      <c r="C32" s="28">
        <v>0</v>
      </c>
    </row>
    <row r="33" spans="1:8">
      <c r="A33" s="27">
        <v>1143</v>
      </c>
      <c r="B33" s="25" t="s">
        <v>146</v>
      </c>
      <c r="C33" s="28">
        <v>0</v>
      </c>
    </row>
    <row r="34" spans="1:8">
      <c r="A34" s="27">
        <v>1144</v>
      </c>
      <c r="B34" s="25" t="s">
        <v>147</v>
      </c>
      <c r="C34" s="28">
        <v>0</v>
      </c>
    </row>
    <row r="35" spans="1:8">
      <c r="A35" s="27">
        <v>1145</v>
      </c>
      <c r="B35" s="25" t="s">
        <v>148</v>
      </c>
      <c r="C35" s="28">
        <v>0</v>
      </c>
    </row>
    <row r="37" spans="1:8">
      <c r="A37" s="24" t="s">
        <v>149</v>
      </c>
      <c r="B37" s="24"/>
      <c r="C37" s="24"/>
      <c r="D37" s="24"/>
      <c r="E37" s="24"/>
      <c r="F37" s="24"/>
      <c r="G37" s="24"/>
      <c r="H37" s="24"/>
    </row>
    <row r="38" spans="1:8">
      <c r="A38" s="26" t="s">
        <v>110</v>
      </c>
      <c r="B38" s="26" t="s">
        <v>111</v>
      </c>
      <c r="C38" s="26" t="s">
        <v>112</v>
      </c>
      <c r="D38" s="26" t="s">
        <v>150</v>
      </c>
      <c r="E38" s="26" t="s">
        <v>151</v>
      </c>
      <c r="F38" s="26" t="s">
        <v>152</v>
      </c>
      <c r="G38" s="26"/>
      <c r="H38" s="26"/>
    </row>
    <row r="39" spans="1:8">
      <c r="A39" s="27">
        <v>1150</v>
      </c>
      <c r="B39" s="25" t="s">
        <v>153</v>
      </c>
      <c r="C39" s="28">
        <v>0</v>
      </c>
    </row>
    <row r="40" spans="1:8">
      <c r="A40" s="27">
        <v>1151</v>
      </c>
      <c r="B40" s="25" t="s">
        <v>154</v>
      </c>
      <c r="C40" s="28">
        <v>0</v>
      </c>
    </row>
    <row r="42" spans="1:8">
      <c r="A42" s="24" t="s">
        <v>155</v>
      </c>
      <c r="B42" s="24"/>
      <c r="C42" s="24"/>
      <c r="D42" s="24"/>
      <c r="E42" s="24"/>
      <c r="F42" s="24"/>
      <c r="G42" s="24"/>
      <c r="H42" s="24"/>
    </row>
    <row r="43" spans="1:8">
      <c r="A43" s="26" t="s">
        <v>110</v>
      </c>
      <c r="B43" s="26" t="s">
        <v>111</v>
      </c>
      <c r="C43" s="26" t="s">
        <v>112</v>
      </c>
      <c r="D43" s="26" t="s">
        <v>113</v>
      </c>
      <c r="E43" s="26" t="s">
        <v>128</v>
      </c>
      <c r="F43" s="26"/>
      <c r="G43" s="26"/>
      <c r="H43" s="26"/>
    </row>
    <row r="44" spans="1:8">
      <c r="A44" s="27">
        <v>1213</v>
      </c>
      <c r="B44" s="25" t="s">
        <v>156</v>
      </c>
      <c r="C44" s="28">
        <v>0</v>
      </c>
    </row>
    <row r="46" spans="1:8">
      <c r="A46" s="24" t="s">
        <v>157</v>
      </c>
      <c r="B46" s="24"/>
      <c r="C46" s="24"/>
      <c r="D46" s="24"/>
      <c r="E46" s="24"/>
      <c r="F46" s="24"/>
      <c r="G46" s="24"/>
      <c r="H46" s="24"/>
    </row>
    <row r="47" spans="1:8">
      <c r="A47" s="26" t="s">
        <v>110</v>
      </c>
      <c r="B47" s="26" t="s">
        <v>111</v>
      </c>
      <c r="C47" s="26" t="s">
        <v>112</v>
      </c>
      <c r="D47" s="26"/>
      <c r="E47" s="26"/>
      <c r="F47" s="26"/>
      <c r="G47" s="26"/>
      <c r="H47" s="26"/>
    </row>
    <row r="48" spans="1:8">
      <c r="A48" s="27">
        <v>1214</v>
      </c>
      <c r="B48" s="25" t="s">
        <v>158</v>
      </c>
      <c r="C48" s="28">
        <v>0</v>
      </c>
    </row>
    <row r="50" spans="1:9">
      <c r="A50" s="24" t="s">
        <v>159</v>
      </c>
      <c r="B50" s="24"/>
      <c r="C50" s="24"/>
      <c r="D50" s="24"/>
      <c r="E50" s="24"/>
      <c r="F50" s="24"/>
      <c r="G50" s="24"/>
      <c r="H50" s="24"/>
      <c r="I50" s="24"/>
    </row>
    <row r="51" spans="1:9">
      <c r="A51" s="26" t="s">
        <v>110</v>
      </c>
      <c r="B51" s="26" t="s">
        <v>111</v>
      </c>
      <c r="C51" s="26" t="s">
        <v>112</v>
      </c>
      <c r="D51" s="26" t="s">
        <v>160</v>
      </c>
      <c r="E51" s="26" t="s">
        <v>161</v>
      </c>
      <c r="F51" s="26" t="s">
        <v>150</v>
      </c>
      <c r="G51" s="26" t="s">
        <v>162</v>
      </c>
      <c r="H51" s="26" t="s">
        <v>163</v>
      </c>
      <c r="I51" s="26" t="s">
        <v>164</v>
      </c>
    </row>
    <row r="52" spans="1:9">
      <c r="A52" s="27">
        <v>1230</v>
      </c>
      <c r="B52" s="25" t="s">
        <v>165</v>
      </c>
      <c r="C52" s="28">
        <v>0</v>
      </c>
      <c r="D52" s="28">
        <v>0</v>
      </c>
      <c r="E52" s="28">
        <v>0</v>
      </c>
    </row>
    <row r="53" spans="1:9">
      <c r="A53" s="27">
        <v>1231</v>
      </c>
      <c r="B53" s="25" t="s">
        <v>168</v>
      </c>
      <c r="C53" s="28">
        <v>0</v>
      </c>
      <c r="D53" s="28">
        <v>0</v>
      </c>
      <c r="E53" s="28">
        <v>0</v>
      </c>
    </row>
    <row r="54" spans="1:9">
      <c r="A54" s="27">
        <v>1232</v>
      </c>
      <c r="B54" s="25" t="s">
        <v>170</v>
      </c>
      <c r="C54" s="28">
        <v>0</v>
      </c>
      <c r="D54" s="28">
        <v>0</v>
      </c>
      <c r="E54" s="28">
        <v>0</v>
      </c>
    </row>
    <row r="55" spans="1:9">
      <c r="A55" s="27">
        <v>1233</v>
      </c>
      <c r="B55" s="25" t="s">
        <v>171</v>
      </c>
      <c r="C55" s="28">
        <v>0</v>
      </c>
      <c r="D55" s="28">
        <v>0</v>
      </c>
      <c r="E55" s="28">
        <v>0</v>
      </c>
    </row>
    <row r="56" spans="1:9">
      <c r="A56" s="27">
        <v>1234</v>
      </c>
      <c r="B56" s="25" t="s">
        <v>172</v>
      </c>
      <c r="C56" s="28">
        <v>0</v>
      </c>
      <c r="D56" s="28">
        <v>0</v>
      </c>
      <c r="E56" s="28">
        <v>0</v>
      </c>
    </row>
    <row r="57" spans="1:9">
      <c r="A57" s="27">
        <v>1235</v>
      </c>
      <c r="B57" s="25" t="s">
        <v>173</v>
      </c>
      <c r="C57" s="28">
        <v>0</v>
      </c>
      <c r="D57" s="28">
        <v>0</v>
      </c>
      <c r="E57" s="28">
        <v>0</v>
      </c>
    </row>
    <row r="58" spans="1:9">
      <c r="A58" s="27">
        <v>1236</v>
      </c>
      <c r="B58" s="25" t="s">
        <v>174</v>
      </c>
      <c r="C58" s="28">
        <v>0</v>
      </c>
      <c r="D58" s="28">
        <v>0</v>
      </c>
      <c r="E58" s="28">
        <v>0</v>
      </c>
    </row>
    <row r="59" spans="1:9">
      <c r="A59" s="27">
        <v>1239</v>
      </c>
      <c r="B59" s="25" t="s">
        <v>175</v>
      </c>
      <c r="C59" s="28">
        <v>0</v>
      </c>
      <c r="D59" s="28">
        <v>0</v>
      </c>
      <c r="E59" s="28">
        <v>0</v>
      </c>
    </row>
    <row r="60" spans="1:9">
      <c r="A60" s="27">
        <v>1240</v>
      </c>
      <c r="B60" s="25" t="s">
        <v>176</v>
      </c>
      <c r="C60" s="28">
        <v>353814.64</v>
      </c>
      <c r="D60" s="28">
        <v>92842.11</v>
      </c>
      <c r="E60" s="28">
        <v>110448.11</v>
      </c>
    </row>
    <row r="61" spans="1:9">
      <c r="A61" s="27">
        <v>1241</v>
      </c>
      <c r="B61" s="25" t="s">
        <v>177</v>
      </c>
      <c r="C61" s="28">
        <v>238110.01</v>
      </c>
      <c r="D61" s="28">
        <v>67048.53</v>
      </c>
      <c r="E61" s="28">
        <v>84654.53</v>
      </c>
    </row>
    <row r="62" spans="1:9">
      <c r="A62" s="27">
        <v>1242</v>
      </c>
      <c r="B62" s="25" t="s">
        <v>179</v>
      </c>
      <c r="C62" s="28">
        <v>79768.41</v>
      </c>
      <c r="D62" s="28">
        <v>17707.89</v>
      </c>
      <c r="E62" s="28">
        <v>17707.59</v>
      </c>
    </row>
    <row r="63" spans="1:9">
      <c r="A63" s="27">
        <v>1243</v>
      </c>
      <c r="B63" s="25" t="s">
        <v>181</v>
      </c>
      <c r="C63" s="28">
        <v>0</v>
      </c>
      <c r="D63" s="28">
        <v>0</v>
      </c>
      <c r="E63" s="28">
        <v>0</v>
      </c>
    </row>
    <row r="64" spans="1:9">
      <c r="A64" s="27">
        <v>1244</v>
      </c>
      <c r="B64" s="25" t="s">
        <v>182</v>
      </c>
      <c r="C64" s="28">
        <v>0</v>
      </c>
      <c r="D64" s="28">
        <v>0</v>
      </c>
      <c r="E64" s="28">
        <v>0</v>
      </c>
    </row>
    <row r="65" spans="1:9">
      <c r="A65" s="27">
        <v>1245</v>
      </c>
      <c r="B65" s="25" t="s">
        <v>184</v>
      </c>
      <c r="C65" s="28">
        <v>0</v>
      </c>
      <c r="D65" s="28">
        <v>0</v>
      </c>
      <c r="E65" s="28">
        <v>0</v>
      </c>
    </row>
    <row r="66" spans="1:9">
      <c r="A66" s="27">
        <v>1246</v>
      </c>
      <c r="B66" s="25" t="s">
        <v>186</v>
      </c>
      <c r="C66" s="28">
        <v>35936.22</v>
      </c>
      <c r="D66" s="28">
        <v>8085.69</v>
      </c>
      <c r="E66" s="28">
        <v>8085.69</v>
      </c>
    </row>
    <row r="67" spans="1:9">
      <c r="A67" s="27">
        <v>1247</v>
      </c>
      <c r="B67" s="25" t="s">
        <v>188</v>
      </c>
      <c r="C67" s="28">
        <v>0</v>
      </c>
      <c r="D67" s="28">
        <v>0</v>
      </c>
      <c r="E67" s="28">
        <v>0</v>
      </c>
    </row>
    <row r="68" spans="1:9">
      <c r="A68" s="27">
        <v>1248</v>
      </c>
      <c r="B68" s="25" t="s">
        <v>189</v>
      </c>
      <c r="C68" s="28">
        <v>0</v>
      </c>
      <c r="D68" s="28">
        <v>0</v>
      </c>
      <c r="E68" s="28">
        <v>0</v>
      </c>
    </row>
    <row r="70" spans="1:9">
      <c r="A70" s="24" t="s">
        <v>190</v>
      </c>
      <c r="B70" s="24"/>
      <c r="C70" s="24"/>
      <c r="D70" s="24"/>
      <c r="E70" s="24"/>
      <c r="F70" s="24"/>
      <c r="G70" s="24"/>
      <c r="H70" s="24"/>
      <c r="I70" s="24"/>
    </row>
    <row r="71" spans="1:9">
      <c r="A71" s="26" t="s">
        <v>110</v>
      </c>
      <c r="B71" s="26" t="s">
        <v>111</v>
      </c>
      <c r="C71" s="26" t="s">
        <v>112</v>
      </c>
      <c r="D71" s="26" t="s">
        <v>191</v>
      </c>
      <c r="E71" s="26" t="s">
        <v>192</v>
      </c>
      <c r="F71" s="26" t="s">
        <v>150</v>
      </c>
      <c r="G71" s="26" t="s">
        <v>162</v>
      </c>
      <c r="H71" s="26" t="s">
        <v>163</v>
      </c>
      <c r="I71" s="26" t="s">
        <v>164</v>
      </c>
    </row>
    <row r="72" spans="1:9">
      <c r="A72" s="27">
        <v>1250</v>
      </c>
      <c r="B72" s="25" t="s">
        <v>193</v>
      </c>
      <c r="C72" s="28">
        <v>0</v>
      </c>
      <c r="D72" s="28">
        <v>0</v>
      </c>
      <c r="E72" s="28">
        <v>0</v>
      </c>
    </row>
    <row r="73" spans="1:9">
      <c r="A73" s="27">
        <v>1251</v>
      </c>
      <c r="B73" s="25" t="s">
        <v>194</v>
      </c>
      <c r="C73" s="28">
        <v>0</v>
      </c>
      <c r="D73" s="28">
        <v>0</v>
      </c>
      <c r="E73" s="28">
        <v>0</v>
      </c>
    </row>
    <row r="74" spans="1:9">
      <c r="A74" s="27">
        <v>1252</v>
      </c>
      <c r="B74" s="25" t="s">
        <v>195</v>
      </c>
      <c r="C74" s="28">
        <v>0</v>
      </c>
      <c r="D74" s="28">
        <v>0</v>
      </c>
      <c r="E74" s="28">
        <v>0</v>
      </c>
    </row>
    <row r="75" spans="1:9">
      <c r="A75" s="27">
        <v>1253</v>
      </c>
      <c r="B75" s="25" t="s">
        <v>196</v>
      </c>
      <c r="C75" s="28">
        <v>0</v>
      </c>
      <c r="D75" s="28">
        <v>0</v>
      </c>
      <c r="E75" s="28">
        <v>0</v>
      </c>
    </row>
    <row r="76" spans="1:9">
      <c r="A76" s="27">
        <v>1254</v>
      </c>
      <c r="B76" s="25" t="s">
        <v>197</v>
      </c>
      <c r="C76" s="28">
        <v>0</v>
      </c>
      <c r="D76" s="28">
        <v>0</v>
      </c>
      <c r="E76" s="28">
        <v>0</v>
      </c>
    </row>
    <row r="77" spans="1:9">
      <c r="A77" s="27">
        <v>1259</v>
      </c>
      <c r="B77" s="25" t="s">
        <v>198</v>
      </c>
      <c r="C77" s="28">
        <v>0</v>
      </c>
      <c r="D77" s="28">
        <v>0</v>
      </c>
      <c r="E77" s="28">
        <v>0</v>
      </c>
    </row>
    <row r="78" spans="1:9">
      <c r="A78" s="27">
        <v>1270</v>
      </c>
      <c r="B78" s="25" t="s">
        <v>199</v>
      </c>
      <c r="C78" s="28">
        <v>0</v>
      </c>
      <c r="D78" s="28">
        <v>0</v>
      </c>
      <c r="E78" s="28">
        <v>0</v>
      </c>
    </row>
    <row r="79" spans="1:9">
      <c r="A79" s="27">
        <v>1271</v>
      </c>
      <c r="B79" s="25" t="s">
        <v>200</v>
      </c>
      <c r="C79" s="28">
        <v>0</v>
      </c>
      <c r="D79" s="28">
        <v>0</v>
      </c>
      <c r="E79" s="28">
        <v>0</v>
      </c>
    </row>
    <row r="80" spans="1:9">
      <c r="A80" s="27">
        <v>1272</v>
      </c>
      <c r="B80" s="25" t="s">
        <v>201</v>
      </c>
      <c r="C80" s="28">
        <v>0</v>
      </c>
      <c r="D80" s="28">
        <v>0</v>
      </c>
      <c r="E80" s="28">
        <v>0</v>
      </c>
    </row>
    <row r="81" spans="1:8">
      <c r="A81" s="27">
        <v>1273</v>
      </c>
      <c r="B81" s="25" t="s">
        <v>202</v>
      </c>
      <c r="C81" s="28">
        <v>0</v>
      </c>
      <c r="D81" s="28">
        <v>0</v>
      </c>
      <c r="E81" s="28">
        <v>0</v>
      </c>
    </row>
    <row r="82" spans="1:8">
      <c r="A82" s="27">
        <v>1274</v>
      </c>
      <c r="B82" s="25" t="s">
        <v>203</v>
      </c>
      <c r="C82" s="28">
        <v>0</v>
      </c>
      <c r="D82" s="28">
        <v>0</v>
      </c>
      <c r="E82" s="28">
        <v>0</v>
      </c>
    </row>
    <row r="83" spans="1:8">
      <c r="A83" s="27">
        <v>1275</v>
      </c>
      <c r="B83" s="25" t="s">
        <v>204</v>
      </c>
      <c r="C83" s="28">
        <v>0</v>
      </c>
      <c r="D83" s="28">
        <v>0</v>
      </c>
      <c r="E83" s="28">
        <v>0</v>
      </c>
    </row>
    <row r="84" spans="1:8">
      <c r="A84" s="27">
        <v>1279</v>
      </c>
      <c r="B84" s="25" t="s">
        <v>205</v>
      </c>
      <c r="C84" s="28">
        <v>0</v>
      </c>
      <c r="D84" s="28">
        <v>0</v>
      </c>
      <c r="E84" s="28">
        <v>0</v>
      </c>
    </row>
    <row r="86" spans="1:8">
      <c r="A86" s="24" t="s">
        <v>206</v>
      </c>
      <c r="B86" s="24"/>
      <c r="C86" s="24"/>
      <c r="D86" s="24"/>
      <c r="E86" s="24"/>
      <c r="F86" s="24"/>
      <c r="G86" s="24"/>
      <c r="H86" s="24"/>
    </row>
    <row r="87" spans="1:8">
      <c r="A87" s="26" t="s">
        <v>110</v>
      </c>
      <c r="B87" s="26" t="s">
        <v>111</v>
      </c>
      <c r="C87" s="26" t="s">
        <v>112</v>
      </c>
      <c r="D87" s="26" t="s">
        <v>207</v>
      </c>
      <c r="E87" s="26"/>
      <c r="F87" s="26"/>
      <c r="G87" s="26"/>
      <c r="H87" s="26"/>
    </row>
    <row r="88" spans="1:8">
      <c r="A88" s="27">
        <v>1160</v>
      </c>
      <c r="B88" s="25" t="s">
        <v>208</v>
      </c>
      <c r="C88" s="28">
        <v>0</v>
      </c>
    </row>
    <row r="89" spans="1:8">
      <c r="A89" s="27">
        <v>1161</v>
      </c>
      <c r="B89" s="25" t="s">
        <v>209</v>
      </c>
      <c r="C89" s="28">
        <v>0</v>
      </c>
    </row>
    <row r="90" spans="1:8">
      <c r="A90" s="27">
        <v>1162</v>
      </c>
      <c r="B90" s="25" t="s">
        <v>210</v>
      </c>
      <c r="C90" s="28">
        <v>0</v>
      </c>
    </row>
    <row r="92" spans="1:8">
      <c r="A92" s="24" t="s">
        <v>211</v>
      </c>
      <c r="B92" s="24"/>
      <c r="C92" s="24"/>
      <c r="D92" s="24"/>
      <c r="E92" s="24"/>
      <c r="F92" s="24"/>
      <c r="G92" s="24"/>
      <c r="H92" s="24"/>
    </row>
    <row r="93" spans="1:8">
      <c r="A93" s="26" t="s">
        <v>110</v>
      </c>
      <c r="B93" s="26" t="s">
        <v>111</v>
      </c>
      <c r="C93" s="26" t="s">
        <v>112</v>
      </c>
      <c r="D93" s="26" t="s">
        <v>128</v>
      </c>
      <c r="E93" s="26"/>
      <c r="F93" s="26"/>
      <c r="G93" s="26"/>
      <c r="H93" s="26"/>
    </row>
    <row r="94" spans="1:8">
      <c r="A94" s="27">
        <v>1290</v>
      </c>
      <c r="B94" s="25" t="s">
        <v>212</v>
      </c>
      <c r="C94" s="28">
        <v>0</v>
      </c>
    </row>
    <row r="95" spans="1:8">
      <c r="A95" s="27">
        <v>1291</v>
      </c>
      <c r="B95" s="25" t="s">
        <v>213</v>
      </c>
      <c r="C95" s="28">
        <v>0</v>
      </c>
    </row>
    <row r="96" spans="1:8">
      <c r="A96" s="27">
        <v>1292</v>
      </c>
      <c r="B96" s="25" t="s">
        <v>214</v>
      </c>
      <c r="C96" s="28">
        <v>0</v>
      </c>
    </row>
    <row r="97" spans="1:8">
      <c r="A97" s="27">
        <v>1293</v>
      </c>
      <c r="B97" s="25" t="s">
        <v>215</v>
      </c>
      <c r="C97" s="28">
        <v>0</v>
      </c>
    </row>
    <row r="99" spans="1:8">
      <c r="A99" s="24" t="s">
        <v>216</v>
      </c>
      <c r="B99" s="24"/>
      <c r="C99" s="24"/>
      <c r="D99" s="24"/>
      <c r="E99" s="24"/>
      <c r="F99" s="24"/>
      <c r="G99" s="24"/>
      <c r="H99" s="24"/>
    </row>
    <row r="100" spans="1:8">
      <c r="A100" s="26" t="s">
        <v>110</v>
      </c>
      <c r="B100" s="26" t="s">
        <v>111</v>
      </c>
      <c r="C100" s="26" t="s">
        <v>112</v>
      </c>
      <c r="D100" s="26" t="s">
        <v>124</v>
      </c>
      <c r="E100" s="26" t="s">
        <v>125</v>
      </c>
      <c r="F100" s="26" t="s">
        <v>126</v>
      </c>
      <c r="G100" s="26" t="s">
        <v>217</v>
      </c>
      <c r="H100" s="26" t="s">
        <v>218</v>
      </c>
    </row>
    <row r="101" spans="1:8">
      <c r="A101" s="27">
        <v>2110</v>
      </c>
      <c r="B101" s="25" t="s">
        <v>219</v>
      </c>
      <c r="C101" s="28">
        <v>2105677.84</v>
      </c>
      <c r="D101" s="28">
        <v>0</v>
      </c>
      <c r="E101" s="28">
        <v>0</v>
      </c>
      <c r="F101" s="28">
        <v>0</v>
      </c>
      <c r="G101" s="28">
        <v>0</v>
      </c>
    </row>
    <row r="102" spans="1:8">
      <c r="A102" s="27">
        <v>2111</v>
      </c>
      <c r="B102" s="25" t="s">
        <v>220</v>
      </c>
      <c r="C102" s="28">
        <v>675588.02</v>
      </c>
      <c r="D102" s="28">
        <v>0</v>
      </c>
      <c r="E102" s="28">
        <v>0</v>
      </c>
      <c r="F102" s="28">
        <v>0</v>
      </c>
      <c r="G102" s="28">
        <v>0</v>
      </c>
    </row>
    <row r="103" spans="1:8">
      <c r="A103" s="27">
        <v>2112</v>
      </c>
      <c r="B103" s="25" t="s">
        <v>221</v>
      </c>
      <c r="C103" s="28">
        <v>131021.01</v>
      </c>
      <c r="D103" s="28">
        <v>0</v>
      </c>
      <c r="E103" s="28">
        <v>0</v>
      </c>
      <c r="F103" s="28">
        <v>0</v>
      </c>
      <c r="G103" s="28">
        <v>0</v>
      </c>
    </row>
    <row r="104" spans="1:8">
      <c r="A104" s="27">
        <v>2113</v>
      </c>
      <c r="B104" s="25" t="s">
        <v>222</v>
      </c>
      <c r="C104" s="28">
        <v>0</v>
      </c>
      <c r="D104" s="28">
        <v>0</v>
      </c>
      <c r="E104" s="28">
        <v>0</v>
      </c>
      <c r="F104" s="28">
        <v>0</v>
      </c>
      <c r="G104" s="28">
        <v>0</v>
      </c>
    </row>
    <row r="105" spans="1:8">
      <c r="A105" s="27">
        <v>2114</v>
      </c>
      <c r="B105" s="25" t="s">
        <v>223</v>
      </c>
      <c r="C105" s="28">
        <v>0</v>
      </c>
      <c r="D105" s="28">
        <v>0</v>
      </c>
      <c r="E105" s="28">
        <v>0</v>
      </c>
      <c r="F105" s="28">
        <v>0</v>
      </c>
      <c r="G105" s="28">
        <v>0</v>
      </c>
    </row>
    <row r="106" spans="1:8">
      <c r="A106" s="27">
        <v>2115</v>
      </c>
      <c r="B106" s="25" t="s">
        <v>224</v>
      </c>
      <c r="C106" s="28">
        <v>0</v>
      </c>
      <c r="D106" s="28">
        <v>0</v>
      </c>
      <c r="E106" s="28">
        <v>0</v>
      </c>
      <c r="F106" s="28">
        <v>0</v>
      </c>
      <c r="G106" s="28">
        <v>0</v>
      </c>
    </row>
    <row r="107" spans="1:8">
      <c r="A107" s="27">
        <v>2116</v>
      </c>
      <c r="B107" s="25" t="s">
        <v>225</v>
      </c>
      <c r="C107" s="28">
        <v>0</v>
      </c>
      <c r="D107" s="28">
        <v>0</v>
      </c>
      <c r="E107" s="28">
        <v>0</v>
      </c>
      <c r="F107" s="28">
        <v>0</v>
      </c>
      <c r="G107" s="28">
        <v>0</v>
      </c>
    </row>
    <row r="108" spans="1:8">
      <c r="A108" s="27">
        <v>2117</v>
      </c>
      <c r="B108" s="25" t="s">
        <v>226</v>
      </c>
      <c r="C108" s="28">
        <v>1299068.81</v>
      </c>
      <c r="D108" s="28">
        <v>0</v>
      </c>
      <c r="E108" s="28">
        <v>0</v>
      </c>
      <c r="F108" s="28">
        <v>0</v>
      </c>
      <c r="G108" s="28">
        <v>0</v>
      </c>
    </row>
    <row r="109" spans="1:8">
      <c r="A109" s="27">
        <v>2118</v>
      </c>
      <c r="B109" s="25" t="s">
        <v>227</v>
      </c>
      <c r="C109" s="28">
        <v>0</v>
      </c>
      <c r="D109" s="28">
        <v>0</v>
      </c>
      <c r="E109" s="28">
        <v>0</v>
      </c>
      <c r="F109" s="28">
        <v>0</v>
      </c>
      <c r="G109" s="28">
        <v>0</v>
      </c>
    </row>
    <row r="110" spans="1:8">
      <c r="A110" s="27">
        <v>2119</v>
      </c>
      <c r="B110" s="25" t="s">
        <v>228</v>
      </c>
      <c r="C110" s="28">
        <v>0</v>
      </c>
      <c r="D110" s="28">
        <v>0</v>
      </c>
      <c r="E110" s="28">
        <v>0</v>
      </c>
      <c r="F110" s="28">
        <v>0</v>
      </c>
      <c r="G110" s="28">
        <v>0</v>
      </c>
    </row>
    <row r="111" spans="1:8">
      <c r="A111" s="27">
        <v>2120</v>
      </c>
      <c r="B111" s="25" t="s">
        <v>229</v>
      </c>
      <c r="C111" s="28">
        <v>0</v>
      </c>
      <c r="D111" s="28">
        <v>0</v>
      </c>
      <c r="E111" s="28">
        <v>0</v>
      </c>
      <c r="F111" s="28">
        <v>0</v>
      </c>
      <c r="G111" s="28">
        <v>0</v>
      </c>
    </row>
    <row r="112" spans="1:8">
      <c r="A112" s="27">
        <v>2121</v>
      </c>
      <c r="B112" s="25" t="s">
        <v>230</v>
      </c>
      <c r="C112" s="28">
        <v>0</v>
      </c>
      <c r="D112" s="28">
        <v>0</v>
      </c>
      <c r="E112" s="28">
        <v>0</v>
      </c>
      <c r="F112" s="28">
        <v>0</v>
      </c>
      <c r="G112" s="28">
        <v>0</v>
      </c>
    </row>
    <row r="113" spans="1:8">
      <c r="A113" s="27">
        <v>2122</v>
      </c>
      <c r="B113" s="25" t="s">
        <v>231</v>
      </c>
      <c r="C113" s="28">
        <v>0</v>
      </c>
      <c r="D113" s="28">
        <v>0</v>
      </c>
      <c r="E113" s="28">
        <v>0</v>
      </c>
      <c r="F113" s="28">
        <v>0</v>
      </c>
      <c r="G113" s="28">
        <v>0</v>
      </c>
    </row>
    <row r="114" spans="1:8">
      <c r="A114" s="27">
        <v>2129</v>
      </c>
      <c r="B114" s="25" t="s">
        <v>232</v>
      </c>
      <c r="C114" s="28">
        <v>0</v>
      </c>
      <c r="D114" s="28">
        <v>0</v>
      </c>
      <c r="E114" s="28">
        <v>0</v>
      </c>
      <c r="F114" s="28">
        <v>0</v>
      </c>
      <c r="G114" s="28">
        <v>0</v>
      </c>
    </row>
    <row r="116" spans="1:8">
      <c r="A116" s="24" t="s">
        <v>233</v>
      </c>
      <c r="B116" s="24"/>
      <c r="C116" s="24"/>
      <c r="D116" s="24"/>
      <c r="E116" s="24"/>
      <c r="F116" s="24"/>
      <c r="G116" s="24"/>
      <c r="H116" s="24"/>
    </row>
    <row r="117" spans="1:8">
      <c r="A117" s="26" t="s">
        <v>110</v>
      </c>
      <c r="B117" s="26" t="s">
        <v>111</v>
      </c>
      <c r="C117" s="26" t="s">
        <v>112</v>
      </c>
      <c r="D117" s="26" t="s">
        <v>234</v>
      </c>
      <c r="E117" s="26" t="s">
        <v>128</v>
      </c>
      <c r="F117" s="26"/>
      <c r="G117" s="26"/>
      <c r="H117" s="26"/>
    </row>
    <row r="118" spans="1:8">
      <c r="A118" s="27">
        <v>2160</v>
      </c>
      <c r="B118" s="25" t="s">
        <v>235</v>
      </c>
      <c r="C118" s="28">
        <v>0</v>
      </c>
    </row>
    <row r="119" spans="1:8">
      <c r="A119" s="27">
        <v>2161</v>
      </c>
      <c r="B119" s="25" t="s">
        <v>236</v>
      </c>
      <c r="C119" s="28">
        <v>0</v>
      </c>
    </row>
    <row r="120" spans="1:8">
      <c r="A120" s="27">
        <v>2162</v>
      </c>
      <c r="B120" s="25" t="s">
        <v>237</v>
      </c>
      <c r="C120" s="28">
        <v>0</v>
      </c>
    </row>
    <row r="121" spans="1:8">
      <c r="A121" s="27">
        <v>2163</v>
      </c>
      <c r="B121" s="25" t="s">
        <v>238</v>
      </c>
      <c r="C121" s="28">
        <v>0</v>
      </c>
    </row>
    <row r="122" spans="1:8">
      <c r="A122" s="27">
        <v>2164</v>
      </c>
      <c r="B122" s="25" t="s">
        <v>239</v>
      </c>
      <c r="C122" s="28">
        <v>0</v>
      </c>
    </row>
    <row r="123" spans="1:8">
      <c r="A123" s="27">
        <v>2165</v>
      </c>
      <c r="B123" s="25" t="s">
        <v>240</v>
      </c>
      <c r="C123" s="28">
        <v>0</v>
      </c>
    </row>
    <row r="124" spans="1:8">
      <c r="A124" s="27">
        <v>2166</v>
      </c>
      <c r="B124" s="25" t="s">
        <v>241</v>
      </c>
      <c r="C124" s="28">
        <v>0</v>
      </c>
    </row>
    <row r="125" spans="1:8">
      <c r="A125" s="27">
        <v>2250</v>
      </c>
      <c r="B125" s="25" t="s">
        <v>242</v>
      </c>
      <c r="C125" s="28">
        <v>0</v>
      </c>
    </row>
    <row r="126" spans="1:8">
      <c r="A126" s="27">
        <v>2251</v>
      </c>
      <c r="B126" s="25" t="s">
        <v>243</v>
      </c>
      <c r="C126" s="28">
        <v>0</v>
      </c>
    </row>
    <row r="127" spans="1:8">
      <c r="A127" s="27">
        <v>2252</v>
      </c>
      <c r="B127" s="25" t="s">
        <v>244</v>
      </c>
      <c r="C127" s="28">
        <v>0</v>
      </c>
    </row>
    <row r="128" spans="1:8">
      <c r="A128" s="27">
        <v>2253</v>
      </c>
      <c r="B128" s="25" t="s">
        <v>245</v>
      </c>
      <c r="C128" s="28">
        <v>0</v>
      </c>
    </row>
    <row r="129" spans="1:8">
      <c r="A129" s="27">
        <v>2254</v>
      </c>
      <c r="B129" s="25" t="s">
        <v>246</v>
      </c>
      <c r="C129" s="28">
        <v>0</v>
      </c>
    </row>
    <row r="130" spans="1:8">
      <c r="A130" s="27">
        <v>2255</v>
      </c>
      <c r="B130" s="25" t="s">
        <v>247</v>
      </c>
      <c r="C130" s="28">
        <v>0</v>
      </c>
    </row>
    <row r="131" spans="1:8">
      <c r="A131" s="27">
        <v>2256</v>
      </c>
      <c r="B131" s="25" t="s">
        <v>248</v>
      </c>
      <c r="C131" s="28">
        <v>0</v>
      </c>
    </row>
    <row r="133" spans="1:8">
      <c r="A133" s="24" t="s">
        <v>249</v>
      </c>
      <c r="B133" s="24"/>
      <c r="C133" s="24"/>
      <c r="D133" s="24"/>
      <c r="E133" s="24"/>
      <c r="F133" s="24"/>
      <c r="G133" s="24"/>
      <c r="H133" s="24"/>
    </row>
    <row r="134" spans="1:8">
      <c r="A134" s="29" t="s">
        <v>110</v>
      </c>
      <c r="B134" s="29" t="s">
        <v>111</v>
      </c>
      <c r="C134" s="29" t="s">
        <v>112</v>
      </c>
      <c r="D134" s="29" t="s">
        <v>234</v>
      </c>
      <c r="E134" s="29" t="s">
        <v>128</v>
      </c>
      <c r="F134" s="29"/>
      <c r="G134" s="29"/>
      <c r="H134" s="29"/>
    </row>
    <row r="135" spans="1:8">
      <c r="A135" s="27">
        <v>2159</v>
      </c>
      <c r="B135" s="25" t="s">
        <v>250</v>
      </c>
      <c r="C135" s="28">
        <v>0</v>
      </c>
    </row>
    <row r="136" spans="1:8">
      <c r="A136" s="27">
        <v>2199</v>
      </c>
      <c r="B136" s="25" t="s">
        <v>251</v>
      </c>
      <c r="C136" s="28">
        <v>0</v>
      </c>
    </row>
    <row r="137" spans="1:8">
      <c r="A137" s="27">
        <v>2240</v>
      </c>
      <c r="B137" s="25" t="s">
        <v>252</v>
      </c>
      <c r="C137" s="28">
        <v>0</v>
      </c>
    </row>
    <row r="138" spans="1:8">
      <c r="A138" s="27">
        <v>2241</v>
      </c>
      <c r="B138" s="25" t="s">
        <v>253</v>
      </c>
      <c r="C138" s="28">
        <v>0</v>
      </c>
    </row>
    <row r="139" spans="1:8">
      <c r="A139" s="27">
        <v>2242</v>
      </c>
      <c r="B139" s="25" t="s">
        <v>254</v>
      </c>
      <c r="C139" s="28">
        <v>0</v>
      </c>
    </row>
    <row r="140" spans="1:8">
      <c r="A140" s="27">
        <v>2249</v>
      </c>
      <c r="B140" s="25" t="s">
        <v>255</v>
      </c>
      <c r="C140" s="28">
        <v>0</v>
      </c>
    </row>
    <row r="143" spans="1:8">
      <c r="A143" s="147" t="s">
        <v>2559</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orientation="portrait" r:id="rId1"/>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
  <sheetViews>
    <sheetView topLeftCell="A217" zoomScaleNormal="100" workbookViewId="0">
      <selection activeCell="A145" sqref="A145"/>
    </sheetView>
  </sheetViews>
  <sheetFormatPr baseColWidth="10" defaultColWidth="9.140625" defaultRowHeight="11.25"/>
  <cols>
    <col min="1" max="1" width="10" style="25" customWidth="1"/>
    <col min="2" max="2" width="83" style="25" customWidth="1"/>
    <col min="3" max="3" width="27.42578125" style="25" customWidth="1"/>
    <col min="4" max="4" width="30" style="25" customWidth="1"/>
    <col min="5" max="5" width="16.7109375" style="25" customWidth="1"/>
    <col min="6" max="6" width="14.7109375" style="25" bestFit="1" customWidth="1"/>
    <col min="7" max="16384" width="9.140625" style="25"/>
  </cols>
  <sheetData>
    <row r="1" spans="1:5" s="30" customFormat="1" ht="18.95" customHeight="1">
      <c r="A1" s="747" t="str">
        <f>'ESF-IMJ'!A1</f>
        <v>Insitutlo Municipal de la Juventud de León Guanajuato</v>
      </c>
      <c r="B1" s="747"/>
      <c r="C1" s="747"/>
      <c r="D1" s="6" t="s">
        <v>42</v>
      </c>
      <c r="E1" s="21">
        <v>2018</v>
      </c>
    </row>
    <row r="2" spans="1:5" s="22" customFormat="1" ht="18.95" customHeight="1">
      <c r="A2" s="747" t="s">
        <v>256</v>
      </c>
      <c r="B2" s="747"/>
      <c r="C2" s="747"/>
      <c r="D2" s="6" t="s">
        <v>44</v>
      </c>
      <c r="E2" s="21" t="s">
        <v>45</v>
      </c>
    </row>
    <row r="3" spans="1:5" s="22" customFormat="1" ht="18.95" customHeight="1">
      <c r="A3" s="747" t="str">
        <f>'ESF-IMJ'!A3</f>
        <v>Correspondiente del 01 de enero  al 31 de diciembre del 2018</v>
      </c>
      <c r="B3" s="747"/>
      <c r="C3" s="747"/>
      <c r="D3" s="6" t="s">
        <v>47</v>
      </c>
      <c r="E3" s="21">
        <v>4</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27">
        <v>4100</v>
      </c>
      <c r="B8" s="25" t="s">
        <v>259</v>
      </c>
      <c r="C8" s="28">
        <v>0</v>
      </c>
    </row>
    <row r="9" spans="1:5">
      <c r="A9" s="27">
        <v>4110</v>
      </c>
      <c r="B9" s="25" t="s">
        <v>260</v>
      </c>
      <c r="C9" s="28">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row>
    <row r="14" spans="1:5">
      <c r="A14" s="27">
        <v>4115</v>
      </c>
      <c r="B14" s="25" t="s">
        <v>265</v>
      </c>
      <c r="C14" s="28">
        <v>0</v>
      </c>
    </row>
    <row r="15" spans="1:5">
      <c r="A15" s="27">
        <v>4116</v>
      </c>
      <c r="B15" s="25" t="s">
        <v>266</v>
      </c>
      <c r="C15" s="28">
        <v>0</v>
      </c>
    </row>
    <row r="16" spans="1:5">
      <c r="A16" s="27">
        <v>4117</v>
      </c>
      <c r="B16" s="25" t="s">
        <v>267</v>
      </c>
      <c r="C16" s="28">
        <v>0</v>
      </c>
    </row>
    <row r="17" spans="1:3">
      <c r="A17" s="27">
        <v>4119</v>
      </c>
      <c r="B17" s="25" t="s">
        <v>268</v>
      </c>
      <c r="C17" s="28">
        <v>0</v>
      </c>
    </row>
    <row r="18" spans="1:3">
      <c r="A18" s="27">
        <v>4120</v>
      </c>
      <c r="B18" s="25" t="s">
        <v>269</v>
      </c>
      <c r="C18" s="28">
        <v>0</v>
      </c>
    </row>
    <row r="19" spans="1:3">
      <c r="A19" s="27">
        <v>4121</v>
      </c>
      <c r="B19" s="25" t="s">
        <v>270</v>
      </c>
      <c r="C19" s="28">
        <v>0</v>
      </c>
    </row>
    <row r="20" spans="1:3">
      <c r="A20" s="27">
        <v>4122</v>
      </c>
      <c r="B20" s="25" t="s">
        <v>271</v>
      </c>
      <c r="C20" s="28">
        <v>0</v>
      </c>
    </row>
    <row r="21" spans="1:3">
      <c r="A21" s="27">
        <v>4123</v>
      </c>
      <c r="B21" s="25" t="s">
        <v>272</v>
      </c>
      <c r="C21" s="28">
        <v>0</v>
      </c>
    </row>
    <row r="22" spans="1:3">
      <c r="A22" s="27">
        <v>4124</v>
      </c>
      <c r="B22" s="25" t="s">
        <v>273</v>
      </c>
      <c r="C22" s="28">
        <v>0</v>
      </c>
    </row>
    <row r="23" spans="1:3">
      <c r="A23" s="27">
        <v>4129</v>
      </c>
      <c r="B23" s="25" t="s">
        <v>274</v>
      </c>
      <c r="C23" s="28">
        <v>0</v>
      </c>
    </row>
    <row r="24" spans="1:3">
      <c r="A24" s="27">
        <v>4130</v>
      </c>
      <c r="B24" s="25" t="s">
        <v>275</v>
      </c>
      <c r="C24" s="28">
        <v>0</v>
      </c>
    </row>
    <row r="25" spans="1:3">
      <c r="A25" s="27">
        <v>4131</v>
      </c>
      <c r="B25" s="25" t="s">
        <v>276</v>
      </c>
      <c r="C25" s="28">
        <v>0</v>
      </c>
    </row>
    <row r="26" spans="1:3">
      <c r="A26" s="27">
        <v>4140</v>
      </c>
      <c r="B26" s="25" t="s">
        <v>277</v>
      </c>
      <c r="C26" s="28">
        <v>0</v>
      </c>
    </row>
    <row r="27" spans="1:3">
      <c r="A27" s="27">
        <v>4141</v>
      </c>
      <c r="B27" s="25" t="s">
        <v>278</v>
      </c>
      <c r="C27" s="28">
        <v>0</v>
      </c>
    </row>
    <row r="28" spans="1:3">
      <c r="A28" s="27">
        <v>4142</v>
      </c>
      <c r="B28" s="25" t="s">
        <v>279</v>
      </c>
      <c r="C28" s="28">
        <v>0</v>
      </c>
    </row>
    <row r="29" spans="1:3">
      <c r="A29" s="27">
        <v>4143</v>
      </c>
      <c r="B29" s="25" t="s">
        <v>280</v>
      </c>
      <c r="C29" s="28">
        <v>0</v>
      </c>
    </row>
    <row r="30" spans="1:3">
      <c r="A30" s="27">
        <v>4144</v>
      </c>
      <c r="B30" s="25" t="s">
        <v>282</v>
      </c>
      <c r="C30" s="28">
        <v>0</v>
      </c>
    </row>
    <row r="31" spans="1:3">
      <c r="A31" s="27">
        <v>4149</v>
      </c>
      <c r="B31" s="25" t="s">
        <v>283</v>
      </c>
      <c r="C31" s="28">
        <v>0</v>
      </c>
    </row>
    <row r="32" spans="1:3">
      <c r="A32" s="27">
        <v>4150</v>
      </c>
      <c r="B32" s="25" t="s">
        <v>284</v>
      </c>
      <c r="C32" s="28">
        <v>0</v>
      </c>
    </row>
    <row r="33" spans="1:3">
      <c r="A33" s="27">
        <v>4151</v>
      </c>
      <c r="B33" s="25" t="s">
        <v>285</v>
      </c>
      <c r="C33" s="28">
        <v>0</v>
      </c>
    </row>
    <row r="34" spans="1:3">
      <c r="A34" s="27">
        <v>4152</v>
      </c>
      <c r="B34" s="25" t="s">
        <v>286</v>
      </c>
      <c r="C34" s="28">
        <v>0</v>
      </c>
    </row>
    <row r="35" spans="1:3">
      <c r="A35" s="27">
        <v>4153</v>
      </c>
      <c r="B35" s="25" t="s">
        <v>287</v>
      </c>
      <c r="C35" s="28">
        <v>0</v>
      </c>
    </row>
    <row r="36" spans="1:3">
      <c r="A36" s="27">
        <v>4159</v>
      </c>
      <c r="B36" s="25" t="s">
        <v>288</v>
      </c>
      <c r="C36" s="28">
        <v>40000</v>
      </c>
    </row>
    <row r="37" spans="1:3">
      <c r="A37" s="27">
        <v>4160</v>
      </c>
      <c r="B37" s="25" t="s">
        <v>290</v>
      </c>
      <c r="C37" s="28">
        <v>0</v>
      </c>
    </row>
    <row r="38" spans="1:3">
      <c r="A38" s="27">
        <v>4161</v>
      </c>
      <c r="B38" s="25" t="s">
        <v>291</v>
      </c>
      <c r="C38" s="28">
        <v>0</v>
      </c>
    </row>
    <row r="39" spans="1:3">
      <c r="A39" s="27">
        <v>4162</v>
      </c>
      <c r="B39" s="25" t="s">
        <v>292</v>
      </c>
      <c r="C39" s="28">
        <v>0</v>
      </c>
    </row>
    <row r="40" spans="1:3">
      <c r="A40" s="27">
        <v>4163</v>
      </c>
      <c r="B40" s="25" t="s">
        <v>293</v>
      </c>
      <c r="C40" s="28">
        <v>0</v>
      </c>
    </row>
    <row r="41" spans="1:3">
      <c r="A41" s="27">
        <v>4164</v>
      </c>
      <c r="B41" s="25" t="s">
        <v>294</v>
      </c>
      <c r="C41" s="28">
        <v>0</v>
      </c>
    </row>
    <row r="42" spans="1:3">
      <c r="A42" s="27">
        <v>4165</v>
      </c>
      <c r="B42" s="25" t="s">
        <v>295</v>
      </c>
      <c r="C42" s="28">
        <v>0</v>
      </c>
    </row>
    <row r="43" spans="1:3">
      <c r="A43" s="27">
        <v>4166</v>
      </c>
      <c r="B43" s="25" t="s">
        <v>296</v>
      </c>
      <c r="C43" s="28">
        <v>0</v>
      </c>
    </row>
    <row r="44" spans="1:3">
      <c r="A44" s="27">
        <v>4167</v>
      </c>
      <c r="B44" s="25" t="s">
        <v>297</v>
      </c>
      <c r="C44" s="28">
        <v>0</v>
      </c>
    </row>
    <row r="45" spans="1:3">
      <c r="A45" s="27">
        <v>4168</v>
      </c>
      <c r="B45" s="25" t="s">
        <v>298</v>
      </c>
      <c r="C45" s="28">
        <v>0</v>
      </c>
    </row>
    <row r="46" spans="1:3">
      <c r="A46" s="27">
        <v>4169</v>
      </c>
      <c r="B46" s="25" t="s">
        <v>299</v>
      </c>
      <c r="C46" s="28">
        <v>0</v>
      </c>
    </row>
    <row r="47" spans="1:3">
      <c r="A47" s="27">
        <v>4170</v>
      </c>
      <c r="B47" s="25" t="s">
        <v>301</v>
      </c>
      <c r="C47" s="28">
        <v>0</v>
      </c>
    </row>
    <row r="48" spans="1:3">
      <c r="A48" s="27">
        <v>4171</v>
      </c>
      <c r="B48" s="25" t="s">
        <v>302</v>
      </c>
      <c r="C48" s="28">
        <v>0</v>
      </c>
    </row>
    <row r="49" spans="1:3">
      <c r="A49" s="27">
        <v>4172</v>
      </c>
      <c r="B49" s="25" t="s">
        <v>303</v>
      </c>
      <c r="C49" s="28">
        <v>0</v>
      </c>
    </row>
    <row r="50" spans="1:3">
      <c r="A50" s="27">
        <v>4173</v>
      </c>
      <c r="B50" s="25" t="s">
        <v>304</v>
      </c>
      <c r="C50" s="28">
        <v>0</v>
      </c>
    </row>
    <row r="51" spans="1:3">
      <c r="A51" s="27">
        <v>4174</v>
      </c>
      <c r="B51" s="25" t="s">
        <v>305</v>
      </c>
      <c r="C51" s="28">
        <v>0</v>
      </c>
    </row>
    <row r="52" spans="1:3">
      <c r="A52" s="27">
        <v>4190</v>
      </c>
      <c r="B52" s="25" t="s">
        <v>306</v>
      </c>
      <c r="C52" s="28">
        <v>0</v>
      </c>
    </row>
    <row r="53" spans="1:3">
      <c r="A53" s="27">
        <v>4191</v>
      </c>
      <c r="B53" s="25" t="s">
        <v>307</v>
      </c>
      <c r="C53" s="28">
        <v>0</v>
      </c>
    </row>
    <row r="54" spans="1:3">
      <c r="A54" s="27">
        <v>4192</v>
      </c>
      <c r="B54" s="25" t="s">
        <v>308</v>
      </c>
      <c r="C54" s="28">
        <v>0</v>
      </c>
    </row>
    <row r="55" spans="1:3">
      <c r="A55" s="27">
        <v>4200</v>
      </c>
      <c r="B55" s="25" t="s">
        <v>309</v>
      </c>
      <c r="C55" s="28">
        <v>0</v>
      </c>
    </row>
    <row r="56" spans="1:3">
      <c r="A56" s="27">
        <v>4210</v>
      </c>
      <c r="B56" s="25" t="s">
        <v>310</v>
      </c>
      <c r="C56" s="28">
        <v>0</v>
      </c>
    </row>
    <row r="57" spans="1:3">
      <c r="A57" s="27">
        <v>4211</v>
      </c>
      <c r="B57" s="25" t="s">
        <v>311</v>
      </c>
      <c r="C57" s="28">
        <v>0</v>
      </c>
    </row>
    <row r="58" spans="1:3">
      <c r="A58" s="27">
        <v>4212</v>
      </c>
      <c r="B58" s="25" t="s">
        <v>312</v>
      </c>
      <c r="C58" s="28">
        <v>0</v>
      </c>
    </row>
    <row r="59" spans="1:3">
      <c r="A59" s="27">
        <v>4213</v>
      </c>
      <c r="B59" s="25" t="s">
        <v>313</v>
      </c>
      <c r="C59" s="28">
        <v>0</v>
      </c>
    </row>
    <row r="60" spans="1:3">
      <c r="A60" s="27">
        <v>4220</v>
      </c>
      <c r="B60" s="25" t="s">
        <v>315</v>
      </c>
      <c r="C60" s="28">
        <v>0</v>
      </c>
    </row>
    <row r="61" spans="1:3">
      <c r="A61" s="27">
        <v>4221</v>
      </c>
      <c r="B61" s="25" t="s">
        <v>316</v>
      </c>
      <c r="C61" s="28">
        <v>0</v>
      </c>
    </row>
    <row r="62" spans="1:3">
      <c r="A62" s="27">
        <v>4222</v>
      </c>
      <c r="B62" s="25" t="s">
        <v>317</v>
      </c>
      <c r="C62" s="28">
        <v>0</v>
      </c>
    </row>
    <row r="63" spans="1:3">
      <c r="A63" s="27">
        <v>4223</v>
      </c>
      <c r="B63" s="25" t="s">
        <v>318</v>
      </c>
      <c r="C63" s="28">
        <v>27160417.850000001</v>
      </c>
    </row>
    <row r="64" spans="1:3">
      <c r="A64" s="27">
        <v>4224</v>
      </c>
      <c r="B64" s="25" t="s">
        <v>320</v>
      </c>
      <c r="C64" s="28">
        <v>0</v>
      </c>
    </row>
    <row r="65" spans="1:5">
      <c r="A65" s="27">
        <v>4225</v>
      </c>
      <c r="B65" s="25" t="s">
        <v>321</v>
      </c>
      <c r="C65" s="28">
        <v>0</v>
      </c>
    </row>
    <row r="66" spans="1:5">
      <c r="A66" s="27">
        <v>4226</v>
      </c>
      <c r="B66" s="25" t="s">
        <v>322</v>
      </c>
      <c r="C66" s="28">
        <v>0</v>
      </c>
    </row>
    <row r="68" spans="1:5">
      <c r="A68" s="24" t="s">
        <v>323</v>
      </c>
      <c r="B68" s="24"/>
      <c r="C68" s="24"/>
      <c r="D68" s="24"/>
      <c r="E68" s="24"/>
    </row>
    <row r="69" spans="1:5">
      <c r="A69" s="26" t="s">
        <v>110</v>
      </c>
      <c r="B69" s="26" t="s">
        <v>111</v>
      </c>
      <c r="C69" s="26" t="s">
        <v>112</v>
      </c>
      <c r="D69" s="26" t="s">
        <v>234</v>
      </c>
      <c r="E69" s="26" t="s">
        <v>128</v>
      </c>
    </row>
    <row r="70" spans="1:5">
      <c r="A70" s="27">
        <v>4300</v>
      </c>
      <c r="B70" s="25" t="s">
        <v>324</v>
      </c>
      <c r="C70" s="28">
        <v>0</v>
      </c>
    </row>
    <row r="71" spans="1:5">
      <c r="A71" s="27">
        <v>4310</v>
      </c>
      <c r="B71" s="25" t="s">
        <v>325</v>
      </c>
      <c r="C71" s="28">
        <v>0</v>
      </c>
    </row>
    <row r="72" spans="1:5">
      <c r="A72" s="27">
        <v>4311</v>
      </c>
      <c r="B72" s="25" t="s">
        <v>328</v>
      </c>
      <c r="C72" s="28">
        <v>0</v>
      </c>
    </row>
    <row r="73" spans="1:5">
      <c r="A73" s="27">
        <v>4319</v>
      </c>
      <c r="B73" s="25" t="s">
        <v>329</v>
      </c>
      <c r="C73" s="28">
        <v>0</v>
      </c>
    </row>
    <row r="74" spans="1:5">
      <c r="A74" s="27">
        <v>4320</v>
      </c>
      <c r="B74" s="25" t="s">
        <v>330</v>
      </c>
      <c r="C74" s="28">
        <v>0</v>
      </c>
    </row>
    <row r="75" spans="1:5">
      <c r="A75" s="27">
        <v>4321</v>
      </c>
      <c r="B75" s="25" t="s">
        <v>331</v>
      </c>
      <c r="C75" s="28">
        <v>0</v>
      </c>
    </row>
    <row r="76" spans="1:5">
      <c r="A76" s="27">
        <v>4322</v>
      </c>
      <c r="B76" s="25" t="s">
        <v>332</v>
      </c>
      <c r="C76" s="28">
        <v>0</v>
      </c>
    </row>
    <row r="77" spans="1:5">
      <c r="A77" s="27">
        <v>4323</v>
      </c>
      <c r="B77" s="25" t="s">
        <v>333</v>
      </c>
      <c r="C77" s="28">
        <v>0</v>
      </c>
    </row>
    <row r="78" spans="1:5">
      <c r="A78" s="27">
        <v>4324</v>
      </c>
      <c r="B78" s="25" t="s">
        <v>334</v>
      </c>
      <c r="C78" s="28">
        <v>0</v>
      </c>
    </row>
    <row r="79" spans="1:5">
      <c r="A79" s="27">
        <v>4325</v>
      </c>
      <c r="B79" s="25" t="s">
        <v>335</v>
      </c>
      <c r="C79" s="28">
        <v>0</v>
      </c>
    </row>
    <row r="80" spans="1:5">
      <c r="A80" s="27">
        <v>4330</v>
      </c>
      <c r="B80" s="25" t="s">
        <v>336</v>
      </c>
      <c r="C80" s="28">
        <v>0</v>
      </c>
    </row>
    <row r="81" spans="1:5">
      <c r="A81" s="27">
        <v>4331</v>
      </c>
      <c r="B81" s="25" t="s">
        <v>336</v>
      </c>
      <c r="C81" s="28">
        <v>0</v>
      </c>
    </row>
    <row r="82" spans="1:5">
      <c r="A82" s="27">
        <v>4340</v>
      </c>
      <c r="B82" s="25" t="s">
        <v>337</v>
      </c>
      <c r="C82" s="28">
        <v>0</v>
      </c>
    </row>
    <row r="83" spans="1:5">
      <c r="A83" s="27">
        <v>4341</v>
      </c>
      <c r="B83" s="25" t="s">
        <v>338</v>
      </c>
      <c r="C83" s="28">
        <v>0</v>
      </c>
    </row>
    <row r="84" spans="1:5">
      <c r="A84" s="27">
        <v>4390</v>
      </c>
      <c r="B84" s="25" t="s">
        <v>339</v>
      </c>
      <c r="C84" s="28">
        <v>0</v>
      </c>
    </row>
    <row r="85" spans="1:5">
      <c r="A85" s="27">
        <v>4391</v>
      </c>
      <c r="B85" s="25" t="s">
        <v>340</v>
      </c>
      <c r="C85" s="28">
        <v>0</v>
      </c>
    </row>
    <row r="86" spans="1:5">
      <c r="A86" s="27">
        <v>4392</v>
      </c>
      <c r="B86" s="25" t="s">
        <v>341</v>
      </c>
      <c r="C86" s="28">
        <v>0</v>
      </c>
    </row>
    <row r="87" spans="1:5">
      <c r="A87" s="27">
        <v>4393</v>
      </c>
      <c r="B87" s="25" t="s">
        <v>342</v>
      </c>
      <c r="C87" s="28">
        <v>0</v>
      </c>
    </row>
    <row r="88" spans="1:5">
      <c r="A88" s="27">
        <v>4394</v>
      </c>
      <c r="B88" s="25" t="s">
        <v>343</v>
      </c>
      <c r="C88" s="28">
        <v>0</v>
      </c>
    </row>
    <row r="89" spans="1:5">
      <c r="A89" s="27">
        <v>4395</v>
      </c>
      <c r="B89" s="25" t="s">
        <v>344</v>
      </c>
      <c r="C89" s="28">
        <v>0</v>
      </c>
    </row>
    <row r="90" spans="1:5">
      <c r="A90" s="27">
        <v>4396</v>
      </c>
      <c r="B90" s="25" t="s">
        <v>345</v>
      </c>
      <c r="C90" s="28">
        <v>0</v>
      </c>
    </row>
    <row r="91" spans="1:5">
      <c r="A91" s="27">
        <v>4399</v>
      </c>
      <c r="B91" s="25" t="s">
        <v>339</v>
      </c>
      <c r="C91" s="28">
        <v>0</v>
      </c>
    </row>
    <row r="94" spans="1:5">
      <c r="A94" s="24" t="s">
        <v>346</v>
      </c>
      <c r="B94" s="24"/>
      <c r="C94" s="24"/>
      <c r="D94" s="24"/>
      <c r="E94" s="24"/>
    </row>
    <row r="95" spans="1:5">
      <c r="A95" s="26" t="s">
        <v>110</v>
      </c>
      <c r="B95" s="26" t="s">
        <v>111</v>
      </c>
      <c r="C95" s="26" t="s">
        <v>112</v>
      </c>
      <c r="D95" s="26" t="s">
        <v>347</v>
      </c>
      <c r="E95" s="26" t="s">
        <v>128</v>
      </c>
    </row>
    <row r="96" spans="1:5">
      <c r="A96" s="27">
        <v>5000</v>
      </c>
      <c r="B96" s="25" t="s">
        <v>348</v>
      </c>
      <c r="C96" s="28">
        <v>26688275.09</v>
      </c>
      <c r="D96" s="32">
        <f>C96/C96</f>
        <v>1</v>
      </c>
      <c r="E96" s="28"/>
    </row>
    <row r="97" spans="1:6">
      <c r="A97" s="27">
        <v>5100</v>
      </c>
      <c r="B97" s="25" t="s">
        <v>349</v>
      </c>
      <c r="C97" s="28">
        <v>26437432.98</v>
      </c>
      <c r="D97" s="32">
        <f>C97/$C$96</f>
        <v>0.99060103700392432</v>
      </c>
      <c r="E97" s="728"/>
    </row>
    <row r="98" spans="1:6">
      <c r="A98" s="27">
        <v>5110</v>
      </c>
      <c r="B98" s="25" t="s">
        <v>350</v>
      </c>
      <c r="C98" s="28">
        <v>20343976.73</v>
      </c>
      <c r="D98" s="32">
        <f>C98/$C$96</f>
        <v>0.76228143862406506</v>
      </c>
      <c r="E98" s="729"/>
      <c r="F98" s="323"/>
    </row>
    <row r="99" spans="1:6">
      <c r="A99" s="27">
        <v>5111</v>
      </c>
      <c r="B99" s="25" t="s">
        <v>351</v>
      </c>
      <c r="C99" s="28">
        <v>12108570.99</v>
      </c>
      <c r="D99" s="32">
        <f>C99/$C$96</f>
        <v>0.45370376875862756</v>
      </c>
    </row>
    <row r="100" spans="1:6">
      <c r="A100" s="27">
        <v>5112</v>
      </c>
      <c r="B100" s="25" t="s">
        <v>352</v>
      </c>
      <c r="C100" s="28">
        <v>821356.49</v>
      </c>
      <c r="D100" s="32">
        <f t="shared" ref="D100:D163" si="0">C100/$C$96</f>
        <v>3.0775930150231376E-2</v>
      </c>
    </row>
    <row r="101" spans="1:6">
      <c r="A101" s="27">
        <v>5113</v>
      </c>
      <c r="B101" s="25" t="s">
        <v>353</v>
      </c>
      <c r="C101" s="28">
        <v>2670321.62</v>
      </c>
      <c r="D101" s="32">
        <f t="shared" si="0"/>
        <v>0.10005598379793978</v>
      </c>
    </row>
    <row r="102" spans="1:6">
      <c r="A102" s="27">
        <v>5114</v>
      </c>
      <c r="B102" s="25" t="s">
        <v>354</v>
      </c>
      <c r="C102" s="28">
        <v>2910175.01</v>
      </c>
      <c r="D102" s="32">
        <f t="shared" si="0"/>
        <v>0.10904320343619479</v>
      </c>
    </row>
    <row r="103" spans="1:6">
      <c r="A103" s="27">
        <v>5115</v>
      </c>
      <c r="B103" s="25" t="s">
        <v>355</v>
      </c>
      <c r="C103" s="28">
        <v>17264.86</v>
      </c>
      <c r="D103" s="32">
        <f t="shared" si="0"/>
        <v>6.4690805013730844E-4</v>
      </c>
    </row>
    <row r="104" spans="1:6">
      <c r="A104" s="27">
        <v>5116</v>
      </c>
      <c r="B104" s="25" t="s">
        <v>356</v>
      </c>
      <c r="C104" s="28">
        <v>1816287.76</v>
      </c>
      <c r="D104" s="32">
        <f t="shared" si="0"/>
        <v>6.8055644430934259E-2</v>
      </c>
    </row>
    <row r="105" spans="1:6">
      <c r="A105" s="27">
        <v>5120</v>
      </c>
      <c r="B105" s="25" t="s">
        <v>357</v>
      </c>
      <c r="C105" s="28">
        <v>843769.23</v>
      </c>
      <c r="D105" s="32">
        <f>C105/$C$96</f>
        <v>3.1615727399188762E-2</v>
      </c>
    </row>
    <row r="106" spans="1:6">
      <c r="A106" s="27">
        <v>5121</v>
      </c>
      <c r="B106" s="25" t="s">
        <v>358</v>
      </c>
      <c r="C106" s="28">
        <v>187364.06</v>
      </c>
      <c r="D106" s="32">
        <f t="shared" si="0"/>
        <v>7.0204634570109267E-3</v>
      </c>
    </row>
    <row r="107" spans="1:6">
      <c r="A107" s="27">
        <v>5122</v>
      </c>
      <c r="B107" s="25" t="s">
        <v>359</v>
      </c>
      <c r="C107" s="28">
        <v>66341.009999999995</v>
      </c>
      <c r="D107" s="32">
        <f t="shared" si="0"/>
        <v>2.4857736131795841E-3</v>
      </c>
    </row>
    <row r="108" spans="1:6">
      <c r="A108" s="27">
        <v>5123</v>
      </c>
      <c r="B108" s="25" t="s">
        <v>360</v>
      </c>
      <c r="C108" s="28">
        <v>14540.36</v>
      </c>
      <c r="D108" s="32">
        <f t="shared" si="0"/>
        <v>5.4482202206647E-4</v>
      </c>
    </row>
    <row r="109" spans="1:6">
      <c r="A109" s="27">
        <v>5124</v>
      </c>
      <c r="B109" s="25" t="s">
        <v>361</v>
      </c>
      <c r="C109" s="28">
        <v>42500.87</v>
      </c>
      <c r="D109" s="32">
        <f t="shared" si="0"/>
        <v>1.5924922032868631E-3</v>
      </c>
    </row>
    <row r="110" spans="1:6">
      <c r="A110" s="27">
        <v>5125</v>
      </c>
      <c r="B110" s="25" t="s">
        <v>362</v>
      </c>
      <c r="C110" s="28">
        <v>0</v>
      </c>
      <c r="D110" s="32">
        <f t="shared" si="0"/>
        <v>0</v>
      </c>
    </row>
    <row r="111" spans="1:6">
      <c r="A111" s="27">
        <v>5126</v>
      </c>
      <c r="B111" s="25" t="s">
        <v>363</v>
      </c>
      <c r="C111" s="28">
        <v>269007.78999999998</v>
      </c>
      <c r="D111" s="32">
        <f t="shared" si="0"/>
        <v>1.0079624445297936E-2</v>
      </c>
    </row>
    <row r="112" spans="1:6">
      <c r="A112" s="27">
        <v>5127</v>
      </c>
      <c r="B112" s="25" t="s">
        <v>364</v>
      </c>
      <c r="C112" s="28">
        <v>110725.5</v>
      </c>
      <c r="D112" s="32">
        <f t="shared" si="0"/>
        <v>4.1488443755395956E-3</v>
      </c>
    </row>
    <row r="113" spans="1:4">
      <c r="A113" s="27">
        <v>5128</v>
      </c>
      <c r="B113" s="25" t="s">
        <v>365</v>
      </c>
      <c r="C113" s="28">
        <v>2661.2</v>
      </c>
      <c r="D113" s="32">
        <f t="shared" si="0"/>
        <v>9.9714200000776439E-5</v>
      </c>
    </row>
    <row r="114" spans="1:4">
      <c r="A114" s="27">
        <v>5129</v>
      </c>
      <c r="B114" s="25" t="s">
        <v>366</v>
      </c>
      <c r="C114" s="28">
        <v>150628.44</v>
      </c>
      <c r="D114" s="32">
        <f t="shared" si="0"/>
        <v>5.6439930828066113E-3</v>
      </c>
    </row>
    <row r="115" spans="1:4">
      <c r="A115" s="27">
        <v>5130</v>
      </c>
      <c r="B115" s="25" t="s">
        <v>367</v>
      </c>
      <c r="C115" s="28">
        <v>5249687.0199999996</v>
      </c>
      <c r="D115" s="32">
        <f t="shared" si="0"/>
        <v>0.19670387098067041</v>
      </c>
    </row>
    <row r="116" spans="1:4">
      <c r="A116" s="27">
        <v>5131</v>
      </c>
      <c r="B116" s="25" t="s">
        <v>368</v>
      </c>
      <c r="C116" s="28">
        <f>116273.24+888.14</f>
        <v>117161.38</v>
      </c>
      <c r="D116" s="32">
        <f t="shared" si="0"/>
        <v>4.3899944677915862E-3</v>
      </c>
    </row>
    <row r="117" spans="1:4">
      <c r="A117" s="27">
        <v>5132</v>
      </c>
      <c r="B117" s="25" t="s">
        <v>369</v>
      </c>
      <c r="C117" s="28">
        <v>77417.210000000006</v>
      </c>
      <c r="D117" s="32">
        <f t="shared" si="0"/>
        <v>2.9007948149113597E-3</v>
      </c>
    </row>
    <row r="118" spans="1:4">
      <c r="A118" s="27">
        <v>5133</v>
      </c>
      <c r="B118" s="25" t="s">
        <v>370</v>
      </c>
      <c r="C118" s="28">
        <v>821216.08</v>
      </c>
      <c r="D118" s="32">
        <f t="shared" si="0"/>
        <v>3.0770669038393816E-2</v>
      </c>
    </row>
    <row r="119" spans="1:4">
      <c r="A119" s="27">
        <v>5134</v>
      </c>
      <c r="B119" s="25" t="s">
        <v>371</v>
      </c>
      <c r="C119" s="28">
        <v>84667.36</v>
      </c>
      <c r="D119" s="32">
        <f t="shared" si="0"/>
        <v>3.1724553091003081E-3</v>
      </c>
    </row>
    <row r="120" spans="1:4">
      <c r="A120" s="27">
        <v>5135</v>
      </c>
      <c r="B120" s="25" t="s">
        <v>372</v>
      </c>
      <c r="C120" s="28">
        <v>110498.73</v>
      </c>
      <c r="D120" s="32">
        <f t="shared" si="0"/>
        <v>4.140347385785283E-3</v>
      </c>
    </row>
    <row r="121" spans="1:4">
      <c r="A121" s="27">
        <v>5136</v>
      </c>
      <c r="B121" s="25" t="s">
        <v>373</v>
      </c>
      <c r="C121" s="28">
        <v>111662.36</v>
      </c>
      <c r="D121" s="32">
        <f t="shared" si="0"/>
        <v>4.1839481803692697E-3</v>
      </c>
    </row>
    <row r="122" spans="1:4">
      <c r="A122" s="27">
        <v>5137</v>
      </c>
      <c r="B122" s="25" t="s">
        <v>374</v>
      </c>
      <c r="C122" s="28">
        <v>74909.7</v>
      </c>
      <c r="D122" s="32">
        <f t="shared" si="0"/>
        <v>2.8068393235375633E-3</v>
      </c>
    </row>
    <row r="123" spans="1:4">
      <c r="A123" s="27">
        <v>5138</v>
      </c>
      <c r="B123" s="25" t="s">
        <v>375</v>
      </c>
      <c r="C123" s="28">
        <v>2192200.96</v>
      </c>
      <c r="D123" s="32">
        <f t="shared" si="0"/>
        <v>8.2140975863270002E-2</v>
      </c>
    </row>
    <row r="124" spans="1:4">
      <c r="A124" s="27">
        <v>5139</v>
      </c>
      <c r="B124" s="25" t="s">
        <v>376</v>
      </c>
      <c r="C124" s="28">
        <v>1659953.24</v>
      </c>
      <c r="D124" s="32">
        <f t="shared" si="0"/>
        <v>6.2197846597511222E-2</v>
      </c>
    </row>
    <row r="125" spans="1:4">
      <c r="A125" s="27">
        <v>5200</v>
      </c>
      <c r="B125" s="25" t="s">
        <v>377</v>
      </c>
      <c r="C125" s="28">
        <v>0</v>
      </c>
      <c r="D125" s="32">
        <f t="shared" si="0"/>
        <v>0</v>
      </c>
    </row>
    <row r="126" spans="1:4">
      <c r="A126" s="27">
        <v>5210</v>
      </c>
      <c r="B126" s="25" t="s">
        <v>378</v>
      </c>
      <c r="C126" s="28">
        <v>0</v>
      </c>
      <c r="D126" s="32">
        <f t="shared" si="0"/>
        <v>0</v>
      </c>
    </row>
    <row r="127" spans="1:4">
      <c r="A127" s="27">
        <v>5211</v>
      </c>
      <c r="B127" s="25" t="s">
        <v>379</v>
      </c>
      <c r="C127" s="28">
        <v>0</v>
      </c>
      <c r="D127" s="32">
        <f t="shared" si="0"/>
        <v>0</v>
      </c>
    </row>
    <row r="128" spans="1:4">
      <c r="A128" s="27">
        <v>5212</v>
      </c>
      <c r="B128" s="25" t="s">
        <v>380</v>
      </c>
      <c r="C128" s="28">
        <v>0</v>
      </c>
      <c r="D128" s="32">
        <f t="shared" si="0"/>
        <v>0</v>
      </c>
    </row>
    <row r="129" spans="1:4">
      <c r="A129" s="27">
        <v>5220</v>
      </c>
      <c r="B129" s="25" t="s">
        <v>381</v>
      </c>
      <c r="C129" s="28">
        <v>0</v>
      </c>
      <c r="D129" s="32">
        <f t="shared" si="0"/>
        <v>0</v>
      </c>
    </row>
    <row r="130" spans="1:4">
      <c r="A130" s="27">
        <v>5221</v>
      </c>
      <c r="B130" s="25" t="s">
        <v>382</v>
      </c>
      <c r="C130" s="28">
        <v>0</v>
      </c>
      <c r="D130" s="32">
        <f t="shared" si="0"/>
        <v>0</v>
      </c>
    </row>
    <row r="131" spans="1:4">
      <c r="A131" s="27">
        <v>5222</v>
      </c>
      <c r="B131" s="25" t="s">
        <v>383</v>
      </c>
      <c r="C131" s="28">
        <v>0</v>
      </c>
      <c r="D131" s="32">
        <f t="shared" si="0"/>
        <v>0</v>
      </c>
    </row>
    <row r="132" spans="1:4">
      <c r="A132" s="27">
        <v>5230</v>
      </c>
      <c r="B132" s="25" t="s">
        <v>318</v>
      </c>
      <c r="C132" s="28">
        <v>0</v>
      </c>
      <c r="D132" s="32">
        <f t="shared" si="0"/>
        <v>0</v>
      </c>
    </row>
    <row r="133" spans="1:4">
      <c r="A133" s="27">
        <v>5231</v>
      </c>
      <c r="B133" s="25" t="s">
        <v>384</v>
      </c>
      <c r="C133" s="28">
        <v>0</v>
      </c>
      <c r="D133" s="32">
        <f t="shared" si="0"/>
        <v>0</v>
      </c>
    </row>
    <row r="134" spans="1:4">
      <c r="A134" s="27">
        <v>5232</v>
      </c>
      <c r="B134" s="25" t="s">
        <v>385</v>
      </c>
      <c r="C134" s="28">
        <v>0</v>
      </c>
      <c r="D134" s="32">
        <f t="shared" si="0"/>
        <v>0</v>
      </c>
    </row>
    <row r="135" spans="1:4">
      <c r="A135" s="27">
        <v>5240</v>
      </c>
      <c r="B135" s="25" t="s">
        <v>320</v>
      </c>
      <c r="C135" s="28">
        <v>158000</v>
      </c>
      <c r="D135" s="32">
        <f t="shared" si="0"/>
        <v>5.920202765715722E-3</v>
      </c>
    </row>
    <row r="136" spans="1:4">
      <c r="A136" s="27">
        <v>5241</v>
      </c>
      <c r="B136" s="25" t="s">
        <v>386</v>
      </c>
      <c r="C136" s="28">
        <v>8000</v>
      </c>
      <c r="D136" s="32">
        <f t="shared" si="0"/>
        <v>2.9975710206155555E-4</v>
      </c>
    </row>
    <row r="137" spans="1:4">
      <c r="A137" s="27">
        <v>5242</v>
      </c>
      <c r="B137" s="25" t="s">
        <v>387</v>
      </c>
      <c r="C137" s="28">
        <v>150000</v>
      </c>
      <c r="D137" s="32">
        <f t="shared" si="0"/>
        <v>5.6204456636541663E-3</v>
      </c>
    </row>
    <row r="138" spans="1:4">
      <c r="A138" s="27">
        <v>5243</v>
      </c>
      <c r="B138" s="25" t="s">
        <v>388</v>
      </c>
      <c r="C138" s="28">
        <v>0</v>
      </c>
      <c r="D138" s="32">
        <f t="shared" si="0"/>
        <v>0</v>
      </c>
    </row>
    <row r="139" spans="1:4">
      <c r="A139" s="27">
        <v>5244</v>
      </c>
      <c r="B139" s="25" t="s">
        <v>389</v>
      </c>
      <c r="C139" s="28">
        <v>0</v>
      </c>
      <c r="D139" s="32">
        <f t="shared" si="0"/>
        <v>0</v>
      </c>
    </row>
    <row r="140" spans="1:4">
      <c r="A140" s="27">
        <v>5250</v>
      </c>
      <c r="B140" s="25" t="s">
        <v>321</v>
      </c>
      <c r="C140" s="28">
        <v>0</v>
      </c>
      <c r="D140" s="32">
        <f t="shared" si="0"/>
        <v>0</v>
      </c>
    </row>
    <row r="141" spans="1:4">
      <c r="A141" s="27">
        <v>5251</v>
      </c>
      <c r="B141" s="25" t="s">
        <v>390</v>
      </c>
      <c r="C141" s="28">
        <v>0</v>
      </c>
      <c r="D141" s="32">
        <f t="shared" si="0"/>
        <v>0</v>
      </c>
    </row>
    <row r="142" spans="1:4">
      <c r="A142" s="27">
        <v>5252</v>
      </c>
      <c r="B142" s="25" t="s">
        <v>391</v>
      </c>
      <c r="C142" s="28">
        <v>0</v>
      </c>
      <c r="D142" s="32">
        <f t="shared" si="0"/>
        <v>0</v>
      </c>
    </row>
    <row r="143" spans="1:4">
      <c r="A143" s="27">
        <v>5259</v>
      </c>
      <c r="B143" s="25" t="s">
        <v>392</v>
      </c>
      <c r="C143" s="28">
        <v>0</v>
      </c>
      <c r="D143" s="32">
        <f t="shared" si="0"/>
        <v>0</v>
      </c>
    </row>
    <row r="144" spans="1:4">
      <c r="A144" s="27">
        <v>5260</v>
      </c>
      <c r="B144" s="25" t="s">
        <v>393</v>
      </c>
      <c r="C144" s="28">
        <v>0</v>
      </c>
      <c r="D144" s="32">
        <f t="shared" si="0"/>
        <v>0</v>
      </c>
    </row>
    <row r="145" spans="1:4">
      <c r="A145" s="27">
        <v>5261</v>
      </c>
      <c r="B145" s="25" t="s">
        <v>394</v>
      </c>
      <c r="C145" s="28">
        <v>0</v>
      </c>
      <c r="D145" s="32">
        <f t="shared" si="0"/>
        <v>0</v>
      </c>
    </row>
    <row r="146" spans="1:4">
      <c r="A146" s="27">
        <v>5262</v>
      </c>
      <c r="B146" s="25" t="s">
        <v>395</v>
      </c>
      <c r="C146" s="28">
        <v>0</v>
      </c>
      <c r="D146" s="32">
        <f t="shared" si="0"/>
        <v>0</v>
      </c>
    </row>
    <row r="147" spans="1:4">
      <c r="A147" s="27">
        <v>5270</v>
      </c>
      <c r="B147" s="25" t="s">
        <v>396</v>
      </c>
      <c r="C147" s="28">
        <v>0</v>
      </c>
      <c r="D147" s="32">
        <f t="shared" si="0"/>
        <v>0</v>
      </c>
    </row>
    <row r="148" spans="1:4">
      <c r="A148" s="27">
        <v>5271</v>
      </c>
      <c r="B148" s="25" t="s">
        <v>397</v>
      </c>
      <c r="C148" s="28">
        <v>0</v>
      </c>
      <c r="D148" s="32">
        <f t="shared" si="0"/>
        <v>0</v>
      </c>
    </row>
    <row r="149" spans="1:4">
      <c r="A149" s="27">
        <v>5280</v>
      </c>
      <c r="B149" s="25" t="s">
        <v>398</v>
      </c>
      <c r="C149" s="28">
        <v>0</v>
      </c>
      <c r="D149" s="32">
        <f t="shared" si="0"/>
        <v>0</v>
      </c>
    </row>
    <row r="150" spans="1:4">
      <c r="A150" s="27">
        <v>5281</v>
      </c>
      <c r="B150" s="25" t="s">
        <v>399</v>
      </c>
      <c r="C150" s="28">
        <v>0</v>
      </c>
      <c r="D150" s="32">
        <f t="shared" si="0"/>
        <v>0</v>
      </c>
    </row>
    <row r="151" spans="1:4">
      <c r="A151" s="27">
        <v>5282</v>
      </c>
      <c r="B151" s="25" t="s">
        <v>400</v>
      </c>
      <c r="C151" s="28">
        <v>0</v>
      </c>
      <c r="D151" s="32">
        <f t="shared" si="0"/>
        <v>0</v>
      </c>
    </row>
    <row r="152" spans="1:4">
      <c r="A152" s="27">
        <v>5283</v>
      </c>
      <c r="B152" s="25" t="s">
        <v>401</v>
      </c>
      <c r="C152" s="28">
        <v>0</v>
      </c>
      <c r="D152" s="32">
        <f t="shared" si="0"/>
        <v>0</v>
      </c>
    </row>
    <row r="153" spans="1:4">
      <c r="A153" s="27">
        <v>5284</v>
      </c>
      <c r="B153" s="25" t="s">
        <v>402</v>
      </c>
      <c r="C153" s="28">
        <v>0</v>
      </c>
      <c r="D153" s="32">
        <f t="shared" si="0"/>
        <v>0</v>
      </c>
    </row>
    <row r="154" spans="1:4">
      <c r="A154" s="27">
        <v>5285</v>
      </c>
      <c r="B154" s="25" t="s">
        <v>403</v>
      </c>
      <c r="C154" s="28">
        <v>0</v>
      </c>
      <c r="D154" s="32">
        <f t="shared" si="0"/>
        <v>0</v>
      </c>
    </row>
    <row r="155" spans="1:4">
      <c r="A155" s="27">
        <v>5290</v>
      </c>
      <c r="B155" s="25" t="s">
        <v>404</v>
      </c>
      <c r="C155" s="28">
        <v>0</v>
      </c>
      <c r="D155" s="32">
        <f t="shared" si="0"/>
        <v>0</v>
      </c>
    </row>
    <row r="156" spans="1:4">
      <c r="A156" s="27">
        <v>5291</v>
      </c>
      <c r="B156" s="25" t="s">
        <v>405</v>
      </c>
      <c r="C156" s="28">
        <v>0</v>
      </c>
      <c r="D156" s="32">
        <f t="shared" si="0"/>
        <v>0</v>
      </c>
    </row>
    <row r="157" spans="1:4">
      <c r="A157" s="27">
        <v>5292</v>
      </c>
      <c r="B157" s="25" t="s">
        <v>406</v>
      </c>
      <c r="C157" s="28">
        <v>0</v>
      </c>
      <c r="D157" s="32">
        <f t="shared" si="0"/>
        <v>0</v>
      </c>
    </row>
    <row r="158" spans="1:4">
      <c r="A158" s="27">
        <v>5300</v>
      </c>
      <c r="B158" s="25" t="s">
        <v>407</v>
      </c>
      <c r="C158" s="28">
        <v>0</v>
      </c>
      <c r="D158" s="32">
        <f t="shared" si="0"/>
        <v>0</v>
      </c>
    </row>
    <row r="159" spans="1:4">
      <c r="A159" s="27">
        <v>5310</v>
      </c>
      <c r="B159" s="25" t="s">
        <v>311</v>
      </c>
      <c r="C159" s="28">
        <v>0</v>
      </c>
      <c r="D159" s="32">
        <f t="shared" si="0"/>
        <v>0</v>
      </c>
    </row>
    <row r="160" spans="1:4">
      <c r="A160" s="27">
        <v>5311</v>
      </c>
      <c r="B160" s="25" t="s">
        <v>408</v>
      </c>
      <c r="C160" s="28">
        <v>0</v>
      </c>
      <c r="D160" s="32">
        <f t="shared" si="0"/>
        <v>0</v>
      </c>
    </row>
    <row r="161" spans="1:4">
      <c r="A161" s="27">
        <v>5312</v>
      </c>
      <c r="B161" s="25" t="s">
        <v>409</v>
      </c>
      <c r="C161" s="28">
        <v>0</v>
      </c>
      <c r="D161" s="32">
        <f t="shared" si="0"/>
        <v>0</v>
      </c>
    </row>
    <row r="162" spans="1:4">
      <c r="A162" s="27">
        <v>5320</v>
      </c>
      <c r="B162" s="25" t="s">
        <v>312</v>
      </c>
      <c r="C162" s="28">
        <v>0</v>
      </c>
      <c r="D162" s="32">
        <f t="shared" si="0"/>
        <v>0</v>
      </c>
    </row>
    <row r="163" spans="1:4">
      <c r="A163" s="27">
        <v>5321</v>
      </c>
      <c r="B163" s="25" t="s">
        <v>410</v>
      </c>
      <c r="C163" s="28">
        <v>0</v>
      </c>
      <c r="D163" s="32">
        <f t="shared" si="0"/>
        <v>0</v>
      </c>
    </row>
    <row r="164" spans="1:4">
      <c r="A164" s="27">
        <v>5322</v>
      </c>
      <c r="B164" s="25" t="s">
        <v>411</v>
      </c>
      <c r="C164" s="28">
        <v>0</v>
      </c>
      <c r="D164" s="32">
        <f t="shared" ref="D164:D217" si="1">C164/$C$96</f>
        <v>0</v>
      </c>
    </row>
    <row r="165" spans="1:4">
      <c r="A165" s="27">
        <v>5330</v>
      </c>
      <c r="B165" s="25" t="s">
        <v>313</v>
      </c>
      <c r="C165" s="28">
        <v>0</v>
      </c>
      <c r="D165" s="32">
        <f t="shared" si="1"/>
        <v>0</v>
      </c>
    </row>
    <row r="166" spans="1:4">
      <c r="A166" s="27">
        <v>5331</v>
      </c>
      <c r="B166" s="25" t="s">
        <v>412</v>
      </c>
      <c r="C166" s="28">
        <v>0</v>
      </c>
      <c r="D166" s="32">
        <f t="shared" si="1"/>
        <v>0</v>
      </c>
    </row>
    <row r="167" spans="1:4">
      <c r="A167" s="27">
        <v>5332</v>
      </c>
      <c r="B167" s="25" t="s">
        <v>413</v>
      </c>
      <c r="C167" s="28">
        <v>0</v>
      </c>
      <c r="D167" s="32">
        <f t="shared" si="1"/>
        <v>0</v>
      </c>
    </row>
    <row r="168" spans="1:4">
      <c r="A168" s="27">
        <v>5400</v>
      </c>
      <c r="B168" s="25" t="s">
        <v>414</v>
      </c>
      <c r="C168" s="28">
        <v>0</v>
      </c>
      <c r="D168" s="32">
        <f t="shared" si="1"/>
        <v>0</v>
      </c>
    </row>
    <row r="169" spans="1:4">
      <c r="A169" s="27">
        <v>5410</v>
      </c>
      <c r="B169" s="25" t="s">
        <v>415</v>
      </c>
      <c r="C169" s="28">
        <v>0</v>
      </c>
      <c r="D169" s="32">
        <f t="shared" si="1"/>
        <v>0</v>
      </c>
    </row>
    <row r="170" spans="1:4">
      <c r="A170" s="27">
        <v>5411</v>
      </c>
      <c r="B170" s="25" t="s">
        <v>416</v>
      </c>
      <c r="C170" s="28">
        <v>0</v>
      </c>
      <c r="D170" s="32">
        <f t="shared" si="1"/>
        <v>0</v>
      </c>
    </row>
    <row r="171" spans="1:4">
      <c r="A171" s="27">
        <v>5412</v>
      </c>
      <c r="B171" s="25" t="s">
        <v>417</v>
      </c>
      <c r="C171" s="28">
        <v>0</v>
      </c>
      <c r="D171" s="32">
        <f t="shared" si="1"/>
        <v>0</v>
      </c>
    </row>
    <row r="172" spans="1:4">
      <c r="A172" s="27">
        <v>5420</v>
      </c>
      <c r="B172" s="25" t="s">
        <v>418</v>
      </c>
      <c r="C172" s="28">
        <v>0</v>
      </c>
      <c r="D172" s="32">
        <f t="shared" si="1"/>
        <v>0</v>
      </c>
    </row>
    <row r="173" spans="1:4">
      <c r="A173" s="27">
        <v>5421</v>
      </c>
      <c r="B173" s="25" t="s">
        <v>419</v>
      </c>
      <c r="C173" s="28">
        <v>0</v>
      </c>
      <c r="D173" s="32">
        <f t="shared" si="1"/>
        <v>0</v>
      </c>
    </row>
    <row r="174" spans="1:4">
      <c r="A174" s="27">
        <v>5422</v>
      </c>
      <c r="B174" s="25" t="s">
        <v>420</v>
      </c>
      <c r="C174" s="28">
        <v>0</v>
      </c>
      <c r="D174" s="32">
        <f t="shared" si="1"/>
        <v>0</v>
      </c>
    </row>
    <row r="175" spans="1:4">
      <c r="A175" s="27">
        <v>5430</v>
      </c>
      <c r="B175" s="25" t="s">
        <v>421</v>
      </c>
      <c r="C175" s="28">
        <v>0</v>
      </c>
      <c r="D175" s="32">
        <f t="shared" si="1"/>
        <v>0</v>
      </c>
    </row>
    <row r="176" spans="1:4">
      <c r="A176" s="27">
        <v>5431</v>
      </c>
      <c r="B176" s="25" t="s">
        <v>422</v>
      </c>
      <c r="C176" s="28">
        <v>0</v>
      </c>
      <c r="D176" s="32">
        <f t="shared" si="1"/>
        <v>0</v>
      </c>
    </row>
    <row r="177" spans="1:4">
      <c r="A177" s="27">
        <v>5432</v>
      </c>
      <c r="B177" s="25" t="s">
        <v>423</v>
      </c>
      <c r="C177" s="28">
        <v>0</v>
      </c>
      <c r="D177" s="32">
        <f t="shared" si="1"/>
        <v>0</v>
      </c>
    </row>
    <row r="178" spans="1:4">
      <c r="A178" s="27">
        <v>5440</v>
      </c>
      <c r="B178" s="25" t="s">
        <v>424</v>
      </c>
      <c r="C178" s="28">
        <v>0</v>
      </c>
      <c r="D178" s="32">
        <f t="shared" si="1"/>
        <v>0</v>
      </c>
    </row>
    <row r="179" spans="1:4">
      <c r="A179" s="27">
        <v>5441</v>
      </c>
      <c r="B179" s="25" t="s">
        <v>424</v>
      </c>
      <c r="C179" s="28">
        <v>0</v>
      </c>
      <c r="D179" s="32">
        <f t="shared" si="1"/>
        <v>0</v>
      </c>
    </row>
    <row r="180" spans="1:4">
      <c r="A180" s="27">
        <v>5450</v>
      </c>
      <c r="B180" s="25" t="s">
        <v>425</v>
      </c>
      <c r="C180" s="28">
        <v>0</v>
      </c>
      <c r="D180" s="32">
        <f t="shared" si="1"/>
        <v>0</v>
      </c>
    </row>
    <row r="181" spans="1:4">
      <c r="A181" s="27">
        <v>5451</v>
      </c>
      <c r="B181" s="25" t="s">
        <v>426</v>
      </c>
      <c r="C181" s="28">
        <v>0</v>
      </c>
      <c r="D181" s="32">
        <f t="shared" si="1"/>
        <v>0</v>
      </c>
    </row>
    <row r="182" spans="1:4">
      <c r="A182" s="27">
        <v>5452</v>
      </c>
      <c r="B182" s="25" t="s">
        <v>427</v>
      </c>
      <c r="C182" s="28">
        <v>0</v>
      </c>
      <c r="D182" s="32">
        <f t="shared" si="1"/>
        <v>0</v>
      </c>
    </row>
    <row r="183" spans="1:4">
      <c r="A183" s="27">
        <v>5500</v>
      </c>
      <c r="B183" s="25" t="s">
        <v>428</v>
      </c>
      <c r="C183" s="28">
        <v>92842.11</v>
      </c>
      <c r="D183" s="32">
        <f t="shared" si="1"/>
        <v>3.4787602303600206E-3</v>
      </c>
    </row>
    <row r="184" spans="1:4">
      <c r="A184" s="27">
        <v>5510</v>
      </c>
      <c r="B184" s="25" t="s">
        <v>429</v>
      </c>
      <c r="C184" s="28">
        <v>92842.11</v>
      </c>
      <c r="D184" s="32">
        <f t="shared" si="1"/>
        <v>3.4787602303600206E-3</v>
      </c>
    </row>
    <row r="185" spans="1:4">
      <c r="A185" s="27">
        <v>5511</v>
      </c>
      <c r="B185" s="25" t="s">
        <v>430</v>
      </c>
      <c r="C185" s="28">
        <v>0</v>
      </c>
      <c r="D185" s="32">
        <f t="shared" si="1"/>
        <v>0</v>
      </c>
    </row>
    <row r="186" spans="1:4">
      <c r="A186" s="27">
        <v>5512</v>
      </c>
      <c r="B186" s="25" t="s">
        <v>431</v>
      </c>
      <c r="C186" s="28">
        <v>0</v>
      </c>
      <c r="D186" s="32">
        <f t="shared" si="1"/>
        <v>0</v>
      </c>
    </row>
    <row r="187" spans="1:4">
      <c r="A187" s="27">
        <v>5513</v>
      </c>
      <c r="B187" s="25" t="s">
        <v>432</v>
      </c>
      <c r="C187" s="28">
        <v>0</v>
      </c>
      <c r="D187" s="32">
        <f t="shared" si="1"/>
        <v>0</v>
      </c>
    </row>
    <row r="188" spans="1:4">
      <c r="A188" s="27">
        <v>5514</v>
      </c>
      <c r="B188" s="25" t="s">
        <v>433</v>
      </c>
      <c r="C188" s="28">
        <v>0</v>
      </c>
      <c r="D188" s="32">
        <f t="shared" si="1"/>
        <v>0</v>
      </c>
    </row>
    <row r="189" spans="1:4">
      <c r="A189" s="27">
        <v>5515</v>
      </c>
      <c r="B189" s="25" t="s">
        <v>434</v>
      </c>
      <c r="C189" s="28">
        <v>92842.11</v>
      </c>
      <c r="D189" s="32">
        <f t="shared" si="1"/>
        <v>3.4787602303600206E-3</v>
      </c>
    </row>
    <row r="190" spans="1:4">
      <c r="A190" s="27">
        <v>5516</v>
      </c>
      <c r="B190" s="25" t="s">
        <v>435</v>
      </c>
      <c r="C190" s="28">
        <v>0</v>
      </c>
      <c r="D190" s="32">
        <f t="shared" si="1"/>
        <v>0</v>
      </c>
    </row>
    <row r="191" spans="1:4">
      <c r="A191" s="27">
        <v>5517</v>
      </c>
      <c r="B191" s="25" t="s">
        <v>436</v>
      </c>
      <c r="C191" s="28">
        <v>0</v>
      </c>
      <c r="D191" s="32">
        <f t="shared" si="1"/>
        <v>0</v>
      </c>
    </row>
    <row r="192" spans="1:4">
      <c r="A192" s="27">
        <v>5518</v>
      </c>
      <c r="B192" s="25" t="s">
        <v>437</v>
      </c>
      <c r="C192" s="28">
        <v>0</v>
      </c>
      <c r="D192" s="32">
        <f t="shared" si="1"/>
        <v>0</v>
      </c>
    </row>
    <row r="193" spans="1:4">
      <c r="A193" s="27">
        <v>5520</v>
      </c>
      <c r="B193" s="25" t="s">
        <v>438</v>
      </c>
      <c r="C193" s="28">
        <v>0</v>
      </c>
      <c r="D193" s="32">
        <f t="shared" si="1"/>
        <v>0</v>
      </c>
    </row>
    <row r="194" spans="1:4">
      <c r="A194" s="27">
        <v>5521</v>
      </c>
      <c r="B194" s="25" t="s">
        <v>439</v>
      </c>
      <c r="C194" s="28">
        <v>0</v>
      </c>
      <c r="D194" s="32">
        <f t="shared" si="1"/>
        <v>0</v>
      </c>
    </row>
    <row r="195" spans="1:4">
      <c r="A195" s="27">
        <v>5522</v>
      </c>
      <c r="B195" s="25" t="s">
        <v>440</v>
      </c>
      <c r="C195" s="28">
        <v>0</v>
      </c>
      <c r="D195" s="32">
        <f t="shared" si="1"/>
        <v>0</v>
      </c>
    </row>
    <row r="196" spans="1:4">
      <c r="A196" s="27">
        <v>5530</v>
      </c>
      <c r="B196" s="25" t="s">
        <v>441</v>
      </c>
      <c r="C196" s="28">
        <v>0</v>
      </c>
      <c r="D196" s="32">
        <f t="shared" si="1"/>
        <v>0</v>
      </c>
    </row>
    <row r="197" spans="1:4">
      <c r="A197" s="27">
        <v>5531</v>
      </c>
      <c r="B197" s="25" t="s">
        <v>442</v>
      </c>
      <c r="C197" s="28">
        <v>0</v>
      </c>
      <c r="D197" s="32">
        <f t="shared" si="1"/>
        <v>0</v>
      </c>
    </row>
    <row r="198" spans="1:4">
      <c r="A198" s="27">
        <v>5532</v>
      </c>
      <c r="B198" s="25" t="s">
        <v>443</v>
      </c>
      <c r="C198" s="28">
        <v>0</v>
      </c>
      <c r="D198" s="32">
        <f t="shared" si="1"/>
        <v>0</v>
      </c>
    </row>
    <row r="199" spans="1:4">
      <c r="A199" s="27">
        <v>5533</v>
      </c>
      <c r="B199" s="25" t="s">
        <v>444</v>
      </c>
      <c r="C199" s="28">
        <v>0</v>
      </c>
      <c r="D199" s="32">
        <f t="shared" si="1"/>
        <v>0</v>
      </c>
    </row>
    <row r="200" spans="1:4">
      <c r="A200" s="27">
        <v>5534</v>
      </c>
      <c r="B200" s="25" t="s">
        <v>445</v>
      </c>
      <c r="C200" s="28">
        <v>0</v>
      </c>
      <c r="D200" s="32">
        <f t="shared" si="1"/>
        <v>0</v>
      </c>
    </row>
    <row r="201" spans="1:4">
      <c r="A201" s="27">
        <v>5535</v>
      </c>
      <c r="B201" s="25" t="s">
        <v>446</v>
      </c>
      <c r="C201" s="28">
        <v>0</v>
      </c>
      <c r="D201" s="32">
        <f t="shared" si="1"/>
        <v>0</v>
      </c>
    </row>
    <row r="202" spans="1:4">
      <c r="A202" s="27">
        <v>5540</v>
      </c>
      <c r="B202" s="25" t="s">
        <v>447</v>
      </c>
      <c r="C202" s="28">
        <v>0</v>
      </c>
      <c r="D202" s="32">
        <f t="shared" si="1"/>
        <v>0</v>
      </c>
    </row>
    <row r="203" spans="1:4">
      <c r="A203" s="27">
        <v>5541</v>
      </c>
      <c r="B203" s="25" t="s">
        <v>447</v>
      </c>
      <c r="C203" s="28">
        <v>0</v>
      </c>
      <c r="D203" s="32">
        <f t="shared" si="1"/>
        <v>0</v>
      </c>
    </row>
    <row r="204" spans="1:4">
      <c r="A204" s="27">
        <v>5550</v>
      </c>
      <c r="B204" s="25" t="s">
        <v>448</v>
      </c>
      <c r="C204" s="28">
        <v>0</v>
      </c>
      <c r="D204" s="32">
        <f t="shared" si="1"/>
        <v>0</v>
      </c>
    </row>
    <row r="205" spans="1:4">
      <c r="A205" s="27">
        <v>5551</v>
      </c>
      <c r="B205" s="25" t="s">
        <v>448</v>
      </c>
      <c r="C205" s="28">
        <v>0</v>
      </c>
      <c r="D205" s="32">
        <f t="shared" si="1"/>
        <v>0</v>
      </c>
    </row>
    <row r="206" spans="1:4">
      <c r="A206" s="27">
        <v>5590</v>
      </c>
      <c r="B206" s="25" t="s">
        <v>449</v>
      </c>
      <c r="C206" s="28">
        <v>0</v>
      </c>
      <c r="D206" s="32">
        <f t="shared" si="1"/>
        <v>0</v>
      </c>
    </row>
    <row r="207" spans="1:4">
      <c r="A207" s="27">
        <v>5591</v>
      </c>
      <c r="B207" s="25" t="s">
        <v>450</v>
      </c>
      <c r="C207" s="28">
        <v>0</v>
      </c>
      <c r="D207" s="32">
        <f t="shared" si="1"/>
        <v>0</v>
      </c>
    </row>
    <row r="208" spans="1:4">
      <c r="A208" s="27">
        <v>5592</v>
      </c>
      <c r="B208" s="25" t="s">
        <v>451</v>
      </c>
      <c r="C208" s="28">
        <v>0</v>
      </c>
      <c r="D208" s="32">
        <f t="shared" si="1"/>
        <v>0</v>
      </c>
    </row>
    <row r="209" spans="1:4">
      <c r="A209" s="27">
        <v>5593</v>
      </c>
      <c r="B209" s="25" t="s">
        <v>452</v>
      </c>
      <c r="C209" s="28">
        <v>0</v>
      </c>
      <c r="D209" s="32">
        <f t="shared" si="1"/>
        <v>0</v>
      </c>
    </row>
    <row r="210" spans="1:4">
      <c r="A210" s="27">
        <v>5594</v>
      </c>
      <c r="B210" s="25" t="s">
        <v>453</v>
      </c>
      <c r="C210" s="28">
        <v>0</v>
      </c>
      <c r="D210" s="32">
        <f t="shared" si="1"/>
        <v>0</v>
      </c>
    </row>
    <row r="211" spans="1:4">
      <c r="A211" s="27">
        <v>5595</v>
      </c>
      <c r="B211" s="25" t="s">
        <v>454</v>
      </c>
      <c r="C211" s="28">
        <v>0</v>
      </c>
      <c r="D211" s="32">
        <f t="shared" si="1"/>
        <v>0</v>
      </c>
    </row>
    <row r="212" spans="1:4">
      <c r="A212" s="27">
        <v>5596</v>
      </c>
      <c r="B212" s="25" t="s">
        <v>344</v>
      </c>
      <c r="C212" s="28">
        <v>0</v>
      </c>
      <c r="D212" s="32">
        <f t="shared" si="1"/>
        <v>0</v>
      </c>
    </row>
    <row r="213" spans="1:4">
      <c r="A213" s="27">
        <v>5597</v>
      </c>
      <c r="B213" s="25" t="s">
        <v>455</v>
      </c>
      <c r="C213" s="28">
        <v>0</v>
      </c>
      <c r="D213" s="32">
        <f t="shared" si="1"/>
        <v>0</v>
      </c>
    </row>
    <row r="214" spans="1:4">
      <c r="A214" s="27">
        <v>5599</v>
      </c>
      <c r="B214" s="25" t="s">
        <v>456</v>
      </c>
      <c r="C214" s="28">
        <v>0</v>
      </c>
      <c r="D214" s="32">
        <f t="shared" si="1"/>
        <v>0</v>
      </c>
    </row>
    <row r="215" spans="1:4">
      <c r="A215" s="27">
        <v>5600</v>
      </c>
      <c r="B215" s="25" t="s">
        <v>457</v>
      </c>
      <c r="C215" s="28">
        <v>0</v>
      </c>
      <c r="D215" s="32">
        <f t="shared" si="1"/>
        <v>0</v>
      </c>
    </row>
    <row r="216" spans="1:4">
      <c r="A216" s="27">
        <v>5610</v>
      </c>
      <c r="B216" s="25" t="s">
        <v>458</v>
      </c>
      <c r="C216" s="28">
        <v>0</v>
      </c>
      <c r="D216" s="32">
        <f t="shared" si="1"/>
        <v>0</v>
      </c>
    </row>
    <row r="217" spans="1:4">
      <c r="A217" s="27">
        <v>5611</v>
      </c>
      <c r="B217" s="25" t="s">
        <v>459</v>
      </c>
      <c r="C217" s="28">
        <v>0</v>
      </c>
      <c r="D217" s="32">
        <f t="shared" si="1"/>
        <v>0</v>
      </c>
    </row>
    <row r="220" spans="1:4">
      <c r="A220" s="147" t="s">
        <v>2559</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4" workbookViewId="0">
      <selection activeCell="A145" sqref="A145"/>
    </sheetView>
  </sheetViews>
  <sheetFormatPr baseColWidth="10" defaultColWidth="9.140625" defaultRowHeight="11.25"/>
  <cols>
    <col min="1" max="1" width="10" style="35" customWidth="1"/>
    <col min="2" max="2" width="48.140625" style="35" customWidth="1"/>
    <col min="3" max="3" width="22.85546875" style="35" customWidth="1"/>
    <col min="4" max="5" width="16.7109375" style="35" customWidth="1"/>
    <col min="6" max="16384" width="9.140625" style="35"/>
  </cols>
  <sheetData>
    <row r="1" spans="1:5" ht="18.95" customHeight="1">
      <c r="A1" s="751" t="str">
        <f>'ESF-IMJ'!A1</f>
        <v>Insitutlo Municipal de la Juventud de León Guanajuato</v>
      </c>
      <c r="B1" s="751"/>
      <c r="C1" s="751"/>
      <c r="D1" s="33" t="s">
        <v>42</v>
      </c>
      <c r="E1" s="34">
        <f>'ESF-IMJ'!H1</f>
        <v>2018</v>
      </c>
    </row>
    <row r="2" spans="1:5" ht="18.95" customHeight="1">
      <c r="A2" s="751" t="s">
        <v>460</v>
      </c>
      <c r="B2" s="751"/>
      <c r="C2" s="751"/>
      <c r="D2" s="33" t="s">
        <v>44</v>
      </c>
      <c r="E2" s="34" t="str">
        <f>'ESF-IMJ'!H2</f>
        <v>Trimestral</v>
      </c>
    </row>
    <row r="3" spans="1:5" ht="18.95" customHeight="1">
      <c r="A3" s="751" t="str">
        <f>'ESF-IMJ'!A3</f>
        <v>Correspondiente del 01 de enero  al 31 de diciembre del 2018</v>
      </c>
      <c r="B3" s="751"/>
      <c r="C3" s="751"/>
      <c r="D3" s="33" t="s">
        <v>47</v>
      </c>
      <c r="E3" s="34">
        <f>'ESF-IMJ'!H3</f>
        <v>4</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v>0</v>
      </c>
    </row>
    <row r="9" spans="1:5">
      <c r="A9" s="39">
        <v>3120</v>
      </c>
      <c r="B9" s="35" t="s">
        <v>463</v>
      </c>
      <c r="C9" s="40">
        <v>0</v>
      </c>
    </row>
    <row r="10" spans="1:5">
      <c r="A10" s="39">
        <v>3130</v>
      </c>
      <c r="B10" s="35" t="s">
        <v>464</v>
      </c>
      <c r="C10" s="40">
        <v>0</v>
      </c>
    </row>
    <row r="12" spans="1:5">
      <c r="A12" s="37" t="s">
        <v>465</v>
      </c>
      <c r="B12" s="37"/>
      <c r="C12" s="37"/>
      <c r="D12" s="37"/>
      <c r="E12" s="37"/>
    </row>
    <row r="13" spans="1:5">
      <c r="A13" s="38" t="s">
        <v>110</v>
      </c>
      <c r="B13" s="38" t="s">
        <v>111</v>
      </c>
      <c r="C13" s="38" t="s">
        <v>112</v>
      </c>
      <c r="D13" s="38" t="s">
        <v>466</v>
      </c>
      <c r="E13" s="38"/>
    </row>
    <row r="14" spans="1:5">
      <c r="A14" s="39">
        <v>3210</v>
      </c>
      <c r="B14" s="35" t="s">
        <v>467</v>
      </c>
      <c r="C14" s="40">
        <v>512142.76</v>
      </c>
    </row>
    <row r="15" spans="1:5">
      <c r="A15" s="39">
        <v>3220</v>
      </c>
      <c r="B15" s="35" t="s">
        <v>468</v>
      </c>
      <c r="C15" s="40">
        <v>1558261.9</v>
      </c>
    </row>
    <row r="16" spans="1:5">
      <c r="A16" s="39">
        <v>3230</v>
      </c>
      <c r="B16" s="35" t="s">
        <v>469</v>
      </c>
      <c r="C16" s="40">
        <v>0</v>
      </c>
    </row>
    <row r="17" spans="1:3">
      <c r="A17" s="39">
        <v>3231</v>
      </c>
      <c r="B17" s="35" t="s">
        <v>470</v>
      </c>
      <c r="C17" s="40">
        <v>0</v>
      </c>
    </row>
    <row r="18" spans="1:3">
      <c r="A18" s="39">
        <v>3232</v>
      </c>
      <c r="B18" s="35" t="s">
        <v>471</v>
      </c>
      <c r="C18" s="40">
        <v>0</v>
      </c>
    </row>
    <row r="19" spans="1:3">
      <c r="A19" s="39">
        <v>3233</v>
      </c>
      <c r="B19" s="35" t="s">
        <v>472</v>
      </c>
      <c r="C19" s="40">
        <v>0</v>
      </c>
    </row>
    <row r="20" spans="1:3">
      <c r="A20" s="39">
        <v>3239</v>
      </c>
      <c r="B20" s="35" t="s">
        <v>473</v>
      </c>
      <c r="C20" s="40">
        <v>0</v>
      </c>
    </row>
    <row r="21" spans="1:3">
      <c r="A21" s="39">
        <v>3240</v>
      </c>
      <c r="B21" s="35" t="s">
        <v>474</v>
      </c>
      <c r="C21" s="40">
        <v>0</v>
      </c>
    </row>
    <row r="22" spans="1:3">
      <c r="A22" s="39">
        <v>3241</v>
      </c>
      <c r="B22" s="35" t="s">
        <v>475</v>
      </c>
      <c r="C22" s="40">
        <v>0</v>
      </c>
    </row>
    <row r="23" spans="1:3">
      <c r="A23" s="39">
        <v>3242</v>
      </c>
      <c r="B23" s="35" t="s">
        <v>476</v>
      </c>
      <c r="C23" s="40">
        <v>0</v>
      </c>
    </row>
    <row r="24" spans="1:3">
      <c r="A24" s="39">
        <v>3243</v>
      </c>
      <c r="B24" s="35" t="s">
        <v>477</v>
      </c>
      <c r="C24" s="40">
        <v>0</v>
      </c>
    </row>
    <row r="25" spans="1:3">
      <c r="A25" s="39">
        <v>3250</v>
      </c>
      <c r="B25" s="35" t="s">
        <v>478</v>
      </c>
      <c r="C25" s="40">
        <v>0</v>
      </c>
    </row>
    <row r="26" spans="1:3">
      <c r="A26" s="39">
        <v>3251</v>
      </c>
      <c r="B26" s="35" t="s">
        <v>479</v>
      </c>
      <c r="C26" s="40">
        <v>0</v>
      </c>
    </row>
    <row r="27" spans="1:3">
      <c r="A27" s="39">
        <v>3252</v>
      </c>
      <c r="B27" s="35" t="s">
        <v>480</v>
      </c>
      <c r="C27" s="40">
        <v>0</v>
      </c>
    </row>
    <row r="29" spans="1:3">
      <c r="A29" s="147" t="s">
        <v>2559</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workbookViewId="0">
      <selection activeCell="A30" sqref="A30"/>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42578125" style="35" bestFit="1" customWidth="1"/>
    <col min="5" max="5" width="19.140625" style="35" customWidth="1"/>
    <col min="6" max="16384" width="9.140625" style="35"/>
  </cols>
  <sheetData>
    <row r="1" spans="1:5" s="41" customFormat="1" ht="18.95" customHeight="1">
      <c r="A1" s="751" t="str">
        <f>'ESF-IMJ'!A1</f>
        <v>Insitutlo Municipal de la Juventud de León Guanajuato</v>
      </c>
      <c r="B1" s="751"/>
      <c r="C1" s="751"/>
      <c r="D1" s="33" t="s">
        <v>42</v>
      </c>
      <c r="E1" s="34">
        <f>'ESF-IMJ'!H1</f>
        <v>2018</v>
      </c>
    </row>
    <row r="2" spans="1:5" s="41" customFormat="1" ht="18.95" customHeight="1">
      <c r="A2" s="751" t="s">
        <v>481</v>
      </c>
      <c r="B2" s="751"/>
      <c r="C2" s="751"/>
      <c r="D2" s="33" t="s">
        <v>44</v>
      </c>
      <c r="E2" s="34" t="str">
        <f>'ESF-IMJ'!H2</f>
        <v>Trimestral</v>
      </c>
    </row>
    <row r="3" spans="1:5" s="41" customFormat="1" ht="18.95" customHeight="1">
      <c r="A3" s="751" t="str">
        <f>'ESF-IMJ'!A3</f>
        <v>Correspondiente del 01 de enero  al 31 de diciembre del 2018</v>
      </c>
      <c r="B3" s="751"/>
      <c r="C3" s="751"/>
      <c r="D3" s="33" t="s">
        <v>47</v>
      </c>
      <c r="E3" s="34">
        <f>'ESF-IMJ'!H3</f>
        <v>4</v>
      </c>
    </row>
    <row r="4" spans="1:5">
      <c r="A4" s="36" t="s">
        <v>108</v>
      </c>
      <c r="B4" s="37"/>
      <c r="C4" s="37"/>
      <c r="D4" s="37"/>
      <c r="E4" s="37"/>
    </row>
    <row r="6" spans="1:5">
      <c r="A6" s="37" t="s">
        <v>482</v>
      </c>
      <c r="B6" s="37"/>
      <c r="C6" s="37"/>
      <c r="D6" s="37"/>
      <c r="E6" s="37"/>
    </row>
    <row r="7" spans="1:5">
      <c r="A7" s="38" t="s">
        <v>110</v>
      </c>
      <c r="B7" s="38" t="s">
        <v>111</v>
      </c>
      <c r="C7" s="38" t="s">
        <v>483</v>
      </c>
      <c r="D7" s="38" t="s">
        <v>484</v>
      </c>
      <c r="E7" s="38"/>
    </row>
    <row r="8" spans="1:5">
      <c r="A8" s="39">
        <v>1111</v>
      </c>
      <c r="B8" s="35" t="s">
        <v>485</v>
      </c>
      <c r="C8" s="40">
        <v>0</v>
      </c>
      <c r="D8" s="40">
        <v>0</v>
      </c>
    </row>
    <row r="9" spans="1:5">
      <c r="A9" s="39">
        <v>1112</v>
      </c>
      <c r="B9" s="35" t="s">
        <v>486</v>
      </c>
      <c r="C9" s="40">
        <v>3802404.92</v>
      </c>
      <c r="D9" s="40">
        <v>3837229.29</v>
      </c>
    </row>
    <row r="10" spans="1:5">
      <c r="A10" s="39">
        <v>1113</v>
      </c>
      <c r="B10" s="35" t="s">
        <v>487</v>
      </c>
      <c r="C10" s="40">
        <v>0</v>
      </c>
      <c r="D10" s="40">
        <v>0</v>
      </c>
    </row>
    <row r="11" spans="1:5">
      <c r="A11" s="39">
        <v>1114</v>
      </c>
      <c r="B11" s="35" t="s">
        <v>114</v>
      </c>
      <c r="C11" s="40">
        <v>0</v>
      </c>
      <c r="D11" s="40">
        <v>0</v>
      </c>
    </row>
    <row r="12" spans="1:5">
      <c r="A12" s="39">
        <v>1115</v>
      </c>
      <c r="B12" s="35" t="s">
        <v>116</v>
      </c>
      <c r="C12" s="40">
        <v>0</v>
      </c>
      <c r="D12" s="40">
        <v>0</v>
      </c>
    </row>
    <row r="13" spans="1:5">
      <c r="A13" s="39">
        <v>1116</v>
      </c>
      <c r="B13" s="35" t="s">
        <v>488</v>
      </c>
      <c r="C13" s="40">
        <v>0</v>
      </c>
      <c r="D13" s="40">
        <v>0</v>
      </c>
    </row>
    <row r="14" spans="1:5">
      <c r="A14" s="39">
        <v>1119</v>
      </c>
      <c r="B14" s="35" t="s">
        <v>489</v>
      </c>
      <c r="C14" s="40">
        <v>0</v>
      </c>
      <c r="D14" s="40">
        <v>0</v>
      </c>
    </row>
    <row r="15" spans="1:5">
      <c r="A15" s="39">
        <v>1110</v>
      </c>
      <c r="B15" s="35" t="s">
        <v>490</v>
      </c>
      <c r="C15" s="40">
        <v>3802404.92</v>
      </c>
      <c r="D15" s="40">
        <v>3837229.29</v>
      </c>
    </row>
    <row r="18" spans="1:5">
      <c r="A18" s="37" t="s">
        <v>491</v>
      </c>
      <c r="B18" s="37"/>
      <c r="C18" s="37"/>
      <c r="D18" s="37"/>
      <c r="E18" s="37"/>
    </row>
    <row r="19" spans="1:5">
      <c r="A19" s="38" t="s">
        <v>110</v>
      </c>
      <c r="B19" s="38" t="s">
        <v>111</v>
      </c>
      <c r="C19" s="38" t="s">
        <v>112</v>
      </c>
      <c r="D19" s="38" t="s">
        <v>492</v>
      </c>
      <c r="E19" s="38" t="s">
        <v>493</v>
      </c>
    </row>
    <row r="20" spans="1:5">
      <c r="A20" s="39">
        <v>1230</v>
      </c>
      <c r="B20" s="35" t="s">
        <v>165</v>
      </c>
      <c r="C20" s="40">
        <v>0</v>
      </c>
    </row>
    <row r="21" spans="1:5">
      <c r="A21" s="39">
        <v>1231</v>
      </c>
      <c r="B21" s="35" t="s">
        <v>168</v>
      </c>
      <c r="C21" s="40">
        <v>0</v>
      </c>
    </row>
    <row r="22" spans="1:5">
      <c r="A22" s="39">
        <v>1232</v>
      </c>
      <c r="B22" s="35" t="s">
        <v>170</v>
      </c>
      <c r="C22" s="40">
        <v>0</v>
      </c>
    </row>
    <row r="23" spans="1:5">
      <c r="A23" s="39">
        <v>1233</v>
      </c>
      <c r="B23" s="35" t="s">
        <v>171</v>
      </c>
      <c r="C23" s="40">
        <v>0</v>
      </c>
    </row>
    <row r="24" spans="1:5">
      <c r="A24" s="39">
        <v>1234</v>
      </c>
      <c r="B24" s="35" t="s">
        <v>172</v>
      </c>
      <c r="C24" s="40">
        <v>0</v>
      </c>
    </row>
    <row r="25" spans="1:5">
      <c r="A25" s="39">
        <v>1235</v>
      </c>
      <c r="B25" s="35" t="s">
        <v>173</v>
      </c>
      <c r="C25" s="40">
        <v>0</v>
      </c>
    </row>
    <row r="26" spans="1:5">
      <c r="A26" s="39">
        <v>1236</v>
      </c>
      <c r="B26" s="35" t="s">
        <v>174</v>
      </c>
      <c r="C26" s="40">
        <v>0</v>
      </c>
    </row>
    <row r="27" spans="1:5">
      <c r="A27" s="39">
        <v>1239</v>
      </c>
      <c r="B27" s="35" t="s">
        <v>175</v>
      </c>
      <c r="C27" s="40">
        <v>0</v>
      </c>
    </row>
    <row r="28" spans="1:5">
      <c r="A28" s="39">
        <v>1240</v>
      </c>
      <c r="B28" s="35" t="s">
        <v>176</v>
      </c>
      <c r="C28" s="40">
        <v>353814.64</v>
      </c>
    </row>
    <row r="29" spans="1:5">
      <c r="A29" s="39">
        <v>1241</v>
      </c>
      <c r="B29" s="35" t="s">
        <v>177</v>
      </c>
      <c r="C29" s="40">
        <v>238110.01</v>
      </c>
    </row>
    <row r="30" spans="1:5">
      <c r="A30" s="39">
        <v>1242</v>
      </c>
      <c r="B30" s="35" t="s">
        <v>179</v>
      </c>
      <c r="C30" s="40">
        <v>79768.41</v>
      </c>
    </row>
    <row r="31" spans="1:5">
      <c r="A31" s="39">
        <v>1243</v>
      </c>
      <c r="B31" s="35" t="s">
        <v>181</v>
      </c>
      <c r="C31" s="40">
        <v>0</v>
      </c>
    </row>
    <row r="32" spans="1:5">
      <c r="A32" s="39">
        <v>1244</v>
      </c>
      <c r="B32" s="35" t="s">
        <v>182</v>
      </c>
      <c r="C32" s="40">
        <v>0</v>
      </c>
    </row>
    <row r="33" spans="1:5">
      <c r="A33" s="39">
        <v>1245</v>
      </c>
      <c r="B33" s="35" t="s">
        <v>184</v>
      </c>
      <c r="C33" s="40">
        <v>0</v>
      </c>
    </row>
    <row r="34" spans="1:5">
      <c r="A34" s="39">
        <v>1246</v>
      </c>
      <c r="B34" s="35" t="s">
        <v>186</v>
      </c>
      <c r="C34" s="40">
        <v>35936.22</v>
      </c>
    </row>
    <row r="35" spans="1:5">
      <c r="A35" s="39">
        <v>1247</v>
      </c>
      <c r="B35" s="35" t="s">
        <v>188</v>
      </c>
      <c r="C35" s="40">
        <v>0</v>
      </c>
    </row>
    <row r="36" spans="1:5">
      <c r="A36" s="39">
        <v>1248</v>
      </c>
      <c r="B36" s="35" t="s">
        <v>189</v>
      </c>
      <c r="C36" s="40">
        <v>0</v>
      </c>
    </row>
    <row r="37" spans="1:5">
      <c r="A37" s="39">
        <v>1250</v>
      </c>
      <c r="B37" s="35" t="s">
        <v>193</v>
      </c>
      <c r="C37" s="40">
        <v>0</v>
      </c>
    </row>
    <row r="38" spans="1:5">
      <c r="A38" s="39">
        <v>1251</v>
      </c>
      <c r="B38" s="35" t="s">
        <v>194</v>
      </c>
      <c r="C38" s="40">
        <v>0</v>
      </c>
    </row>
    <row r="39" spans="1:5">
      <c r="A39" s="39">
        <v>1252</v>
      </c>
      <c r="B39" s="35" t="s">
        <v>195</v>
      </c>
      <c r="C39" s="40">
        <v>0</v>
      </c>
    </row>
    <row r="40" spans="1:5">
      <c r="A40" s="39">
        <v>1253</v>
      </c>
      <c r="B40" s="35" t="s">
        <v>196</v>
      </c>
      <c r="C40" s="40">
        <v>0</v>
      </c>
    </row>
    <row r="41" spans="1:5">
      <c r="A41" s="39">
        <v>1254</v>
      </c>
      <c r="B41" s="35" t="s">
        <v>197</v>
      </c>
      <c r="C41" s="40">
        <v>0</v>
      </c>
    </row>
    <row r="42" spans="1:5">
      <c r="A42" s="39">
        <v>1259</v>
      </c>
      <c r="B42" s="35" t="s">
        <v>198</v>
      </c>
      <c r="C42" s="40">
        <v>0</v>
      </c>
    </row>
    <row r="44" spans="1:5">
      <c r="A44" s="37" t="s">
        <v>494</v>
      </c>
      <c r="B44" s="37"/>
      <c r="C44" s="37"/>
      <c r="D44" s="37"/>
      <c r="E44" s="37"/>
    </row>
    <row r="45" spans="1:5">
      <c r="A45" s="38" t="s">
        <v>110</v>
      </c>
      <c r="B45" s="38" t="s">
        <v>111</v>
      </c>
      <c r="C45" s="38" t="s">
        <v>483</v>
      </c>
      <c r="D45" s="38" t="s">
        <v>484</v>
      </c>
      <c r="E45" s="38"/>
    </row>
    <row r="46" spans="1:5">
      <c r="A46" s="39">
        <v>5500</v>
      </c>
      <c r="B46" s="35" t="s">
        <v>428</v>
      </c>
      <c r="C46" s="40">
        <v>92842.11</v>
      </c>
      <c r="D46" s="40">
        <v>0</v>
      </c>
    </row>
    <row r="47" spans="1:5">
      <c r="A47" s="39">
        <v>5510</v>
      </c>
      <c r="B47" s="35" t="s">
        <v>429</v>
      </c>
      <c r="C47" s="40">
        <v>92842.11</v>
      </c>
      <c r="D47" s="40">
        <v>0</v>
      </c>
    </row>
    <row r="48" spans="1:5">
      <c r="A48" s="39">
        <v>5511</v>
      </c>
      <c r="B48" s="35" t="s">
        <v>430</v>
      </c>
      <c r="C48" s="40">
        <v>0</v>
      </c>
      <c r="D48" s="40">
        <v>0</v>
      </c>
    </row>
    <row r="49" spans="1:4">
      <c r="A49" s="39">
        <v>5512</v>
      </c>
      <c r="B49" s="35" t="s">
        <v>431</v>
      </c>
      <c r="C49" s="40">
        <v>0</v>
      </c>
      <c r="D49" s="40">
        <v>0</v>
      </c>
    </row>
    <row r="50" spans="1:4">
      <c r="A50" s="39">
        <v>5513</v>
      </c>
      <c r="B50" s="35" t="s">
        <v>432</v>
      </c>
      <c r="C50" s="40">
        <v>0</v>
      </c>
      <c r="D50" s="40">
        <v>0</v>
      </c>
    </row>
    <row r="51" spans="1:4">
      <c r="A51" s="39">
        <v>5514</v>
      </c>
      <c r="B51" s="35" t="s">
        <v>433</v>
      </c>
      <c r="C51" s="40">
        <v>0</v>
      </c>
      <c r="D51" s="40">
        <v>0</v>
      </c>
    </row>
    <row r="52" spans="1:4">
      <c r="A52" s="39">
        <v>5515</v>
      </c>
      <c r="B52" s="35" t="s">
        <v>434</v>
      </c>
      <c r="C52" s="40">
        <v>92842.11</v>
      </c>
      <c r="D52" s="40">
        <v>0</v>
      </c>
    </row>
    <row r="53" spans="1:4">
      <c r="A53" s="39">
        <v>5516</v>
      </c>
      <c r="B53" s="35" t="s">
        <v>435</v>
      </c>
      <c r="C53" s="40">
        <v>0</v>
      </c>
      <c r="D53" s="40">
        <v>0</v>
      </c>
    </row>
    <row r="54" spans="1:4">
      <c r="A54" s="39">
        <v>5517</v>
      </c>
      <c r="B54" s="35" t="s">
        <v>436</v>
      </c>
      <c r="C54" s="40">
        <v>0</v>
      </c>
      <c r="D54" s="40">
        <v>0</v>
      </c>
    </row>
    <row r="55" spans="1:4">
      <c r="A55" s="39">
        <v>5518</v>
      </c>
      <c r="B55" s="35" t="s">
        <v>437</v>
      </c>
      <c r="C55" s="40">
        <v>0</v>
      </c>
      <c r="D55" s="40">
        <v>0</v>
      </c>
    </row>
    <row r="56" spans="1:4">
      <c r="A56" s="39">
        <v>5520</v>
      </c>
      <c r="B56" s="35" t="s">
        <v>438</v>
      </c>
      <c r="C56" s="40">
        <v>0</v>
      </c>
      <c r="D56" s="40">
        <v>0</v>
      </c>
    </row>
    <row r="57" spans="1:4">
      <c r="A57" s="39">
        <v>5521</v>
      </c>
      <c r="B57" s="35" t="s">
        <v>439</v>
      </c>
      <c r="C57" s="40">
        <v>0</v>
      </c>
      <c r="D57" s="40">
        <v>0</v>
      </c>
    </row>
    <row r="58" spans="1:4">
      <c r="A58" s="39">
        <v>5522</v>
      </c>
      <c r="B58" s="35" t="s">
        <v>440</v>
      </c>
      <c r="C58" s="40">
        <v>0</v>
      </c>
      <c r="D58" s="40">
        <v>0</v>
      </c>
    </row>
    <row r="59" spans="1:4">
      <c r="A59" s="39">
        <v>5530</v>
      </c>
      <c r="B59" s="35" t="s">
        <v>441</v>
      </c>
      <c r="C59" s="40">
        <v>0</v>
      </c>
      <c r="D59" s="40">
        <v>0</v>
      </c>
    </row>
    <row r="60" spans="1:4">
      <c r="A60" s="39">
        <v>5531</v>
      </c>
      <c r="B60" s="35" t="s">
        <v>442</v>
      </c>
      <c r="C60" s="40">
        <v>0</v>
      </c>
      <c r="D60" s="40">
        <v>0</v>
      </c>
    </row>
    <row r="61" spans="1:4">
      <c r="A61" s="39">
        <v>5532</v>
      </c>
      <c r="B61" s="35" t="s">
        <v>443</v>
      </c>
      <c r="C61" s="40">
        <v>0</v>
      </c>
      <c r="D61" s="40">
        <v>0</v>
      </c>
    </row>
    <row r="62" spans="1:4">
      <c r="A62" s="39">
        <v>5533</v>
      </c>
      <c r="B62" s="35" t="s">
        <v>444</v>
      </c>
      <c r="C62" s="40">
        <v>0</v>
      </c>
      <c r="D62" s="40">
        <v>0</v>
      </c>
    </row>
    <row r="63" spans="1:4">
      <c r="A63" s="39">
        <v>5534</v>
      </c>
      <c r="B63" s="35" t="s">
        <v>445</v>
      </c>
      <c r="C63" s="40">
        <v>0</v>
      </c>
      <c r="D63" s="40">
        <v>0</v>
      </c>
    </row>
    <row r="64" spans="1:4">
      <c r="A64" s="39">
        <v>5535</v>
      </c>
      <c r="B64" s="35" t="s">
        <v>446</v>
      </c>
      <c r="C64" s="40">
        <v>0</v>
      </c>
      <c r="D64" s="40">
        <v>0</v>
      </c>
    </row>
    <row r="65" spans="1:4">
      <c r="A65" s="39">
        <v>5540</v>
      </c>
      <c r="B65" s="35" t="s">
        <v>447</v>
      </c>
      <c r="C65" s="40">
        <v>0</v>
      </c>
      <c r="D65" s="40">
        <v>0</v>
      </c>
    </row>
    <row r="66" spans="1:4">
      <c r="A66" s="39">
        <v>5541</v>
      </c>
      <c r="B66" s="35" t="s">
        <v>447</v>
      </c>
      <c r="C66" s="40">
        <v>0</v>
      </c>
      <c r="D66" s="40">
        <v>0</v>
      </c>
    </row>
    <row r="67" spans="1:4">
      <c r="A67" s="39">
        <v>5550</v>
      </c>
      <c r="B67" s="35" t="s">
        <v>448</v>
      </c>
      <c r="C67" s="40">
        <v>0</v>
      </c>
      <c r="D67" s="40">
        <v>0</v>
      </c>
    </row>
    <row r="68" spans="1:4">
      <c r="A68" s="39">
        <v>5551</v>
      </c>
      <c r="B68" s="35" t="s">
        <v>448</v>
      </c>
      <c r="C68" s="40">
        <v>0</v>
      </c>
      <c r="D68" s="40">
        <v>0</v>
      </c>
    </row>
    <row r="69" spans="1:4">
      <c r="A69" s="39">
        <v>5590</v>
      </c>
      <c r="B69" s="35" t="s">
        <v>449</v>
      </c>
      <c r="C69" s="40">
        <v>0</v>
      </c>
      <c r="D69" s="40">
        <v>0</v>
      </c>
    </row>
    <row r="70" spans="1:4">
      <c r="A70" s="39">
        <v>5591</v>
      </c>
      <c r="B70" s="35" t="s">
        <v>450</v>
      </c>
      <c r="C70" s="40">
        <v>0</v>
      </c>
      <c r="D70" s="40">
        <v>0</v>
      </c>
    </row>
    <row r="71" spans="1:4">
      <c r="A71" s="39">
        <v>5592</v>
      </c>
      <c r="B71" s="35" t="s">
        <v>451</v>
      </c>
      <c r="C71" s="40">
        <v>0</v>
      </c>
      <c r="D71" s="40">
        <v>0</v>
      </c>
    </row>
    <row r="72" spans="1:4">
      <c r="A72" s="39">
        <v>5593</v>
      </c>
      <c r="B72" s="35" t="s">
        <v>452</v>
      </c>
      <c r="C72" s="40">
        <v>0</v>
      </c>
      <c r="D72" s="40">
        <v>0</v>
      </c>
    </row>
    <row r="73" spans="1:4">
      <c r="A73" s="39">
        <v>5594</v>
      </c>
      <c r="B73" s="35" t="s">
        <v>453</v>
      </c>
      <c r="C73" s="40">
        <v>0</v>
      </c>
      <c r="D73" s="40">
        <v>0</v>
      </c>
    </row>
    <row r="74" spans="1:4">
      <c r="A74" s="39">
        <v>5595</v>
      </c>
      <c r="B74" s="35" t="s">
        <v>454</v>
      </c>
      <c r="C74" s="40">
        <v>0</v>
      </c>
      <c r="D74" s="40">
        <v>0</v>
      </c>
    </row>
    <row r="75" spans="1:4">
      <c r="A75" s="39">
        <v>5596</v>
      </c>
      <c r="B75" s="35" t="s">
        <v>344</v>
      </c>
      <c r="C75" s="40">
        <v>0</v>
      </c>
      <c r="D75" s="40">
        <v>0</v>
      </c>
    </row>
    <row r="76" spans="1:4">
      <c r="A76" s="39">
        <v>5597</v>
      </c>
      <c r="B76" s="35" t="s">
        <v>455</v>
      </c>
      <c r="C76" s="40">
        <v>0</v>
      </c>
      <c r="D76" s="40">
        <v>0</v>
      </c>
    </row>
    <row r="77" spans="1:4">
      <c r="A77" s="39">
        <v>5599</v>
      </c>
      <c r="B77" s="35" t="s">
        <v>456</v>
      </c>
      <c r="C77" s="40">
        <v>0</v>
      </c>
      <c r="D77" s="40">
        <v>0</v>
      </c>
    </row>
    <row r="78" spans="1:4">
      <c r="A78" s="39">
        <v>5600</v>
      </c>
      <c r="B78" s="35" t="s">
        <v>457</v>
      </c>
      <c r="C78" s="40">
        <v>0</v>
      </c>
      <c r="D78" s="40">
        <v>0</v>
      </c>
    </row>
    <row r="79" spans="1:4">
      <c r="A79" s="39">
        <v>5610</v>
      </c>
      <c r="B79" s="35" t="s">
        <v>458</v>
      </c>
      <c r="C79" s="40">
        <v>0</v>
      </c>
      <c r="D79" s="40">
        <v>0</v>
      </c>
    </row>
    <row r="80" spans="1:4">
      <c r="A80" s="39">
        <v>5611</v>
      </c>
      <c r="B80" s="35" t="s">
        <v>459</v>
      </c>
      <c r="C80" s="40">
        <v>0</v>
      </c>
      <c r="D80" s="40">
        <v>0</v>
      </c>
    </row>
    <row r="82" spans="1:1">
      <c r="A82" s="147" t="s">
        <v>2559</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ageMargins left="0.7" right="0.7" top="0.75" bottom="0.75" header="0.3" footer="0.3"/>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election activeCell="A145" sqref="A145"/>
    </sheetView>
  </sheetViews>
  <sheetFormatPr baseColWidth="10"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2603</v>
      </c>
      <c r="B1" s="752"/>
      <c r="C1" s="752"/>
      <c r="D1" s="752"/>
    </row>
    <row r="2" spans="1:4" s="43" customFormat="1" ht="18.95" customHeight="1">
      <c r="A2" s="752" t="s">
        <v>495</v>
      </c>
      <c r="B2" s="752"/>
      <c r="C2" s="752"/>
      <c r="D2" s="752"/>
    </row>
    <row r="3" spans="1:4" s="43" customFormat="1" ht="18.95" customHeight="1">
      <c r="A3" s="752" t="s">
        <v>2604</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49"/>
      <c r="D6" s="50">
        <v>0</v>
      </c>
    </row>
    <row r="7" spans="1:4">
      <c r="B7" s="52"/>
      <c r="C7" s="53"/>
      <c r="D7" s="54"/>
    </row>
    <row r="8" spans="1:4">
      <c r="A8" s="55" t="s">
        <v>498</v>
      </c>
      <c r="B8" s="56"/>
      <c r="C8" s="57"/>
      <c r="D8" s="58">
        <f>SUM(C9:C13)</f>
        <v>0</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0</v>
      </c>
      <c r="D12" s="63"/>
    </row>
    <row r="13" spans="1:4">
      <c r="A13" s="64" t="s">
        <v>503</v>
      </c>
      <c r="B13" s="60"/>
      <c r="C13" s="61">
        <v>0</v>
      </c>
      <c r="D13" s="63"/>
    </row>
    <row r="14" spans="1:4">
      <c r="B14" s="65"/>
      <c r="C14" s="66"/>
      <c r="D14" s="67"/>
    </row>
    <row r="15" spans="1:4">
      <c r="A15" s="55" t="s">
        <v>504</v>
      </c>
      <c r="B15" s="56"/>
      <c r="C15" s="57"/>
      <c r="D15" s="58">
        <f>SUM(D16:D19)</f>
        <v>0</v>
      </c>
    </row>
    <row r="16" spans="1:4">
      <c r="A16" s="59"/>
      <c r="B16" s="60" t="s">
        <v>505</v>
      </c>
      <c r="C16" s="61">
        <v>0</v>
      </c>
      <c r="D16" s="62"/>
    </row>
    <row r="17" spans="1:4">
      <c r="A17" s="59"/>
      <c r="B17" s="60" t="s">
        <v>506</v>
      </c>
      <c r="C17" s="61">
        <v>0</v>
      </c>
      <c r="D17" s="63"/>
    </row>
    <row r="18" spans="1:4">
      <c r="A18" s="59"/>
      <c r="B18" s="60" t="s">
        <v>507</v>
      </c>
      <c r="C18" s="61">
        <v>0</v>
      </c>
      <c r="D18" s="63"/>
    </row>
    <row r="19" spans="1:4">
      <c r="A19" s="64" t="s">
        <v>508</v>
      </c>
      <c r="B19" s="68"/>
      <c r="C19" s="69">
        <v>0</v>
      </c>
      <c r="D19" s="63"/>
    </row>
    <row r="20" spans="1:4">
      <c r="B20" s="70"/>
      <c r="C20" s="71"/>
      <c r="D20" s="67"/>
    </row>
    <row r="21" spans="1:4">
      <c r="A21" s="48" t="s">
        <v>509</v>
      </c>
      <c r="B21" s="48"/>
      <c r="C21" s="72"/>
      <c r="D21" s="50">
        <f>+D6+D8-D15</f>
        <v>0</v>
      </c>
    </row>
    <row r="24" spans="1:4">
      <c r="A24" s="147" t="s">
        <v>2559</v>
      </c>
    </row>
  </sheetData>
  <mergeCells count="4">
    <mergeCell ref="A1:D1"/>
    <mergeCell ref="A2:D2"/>
    <mergeCell ref="A3:D3"/>
    <mergeCell ref="A4:D4"/>
  </mergeCells>
  <pageMargins left="0.7" right="0.7" top="0.75" bottom="0.75" header="0.3" footer="0.3"/>
  <pageSetup orientation="portrait" r:id="rId1"/>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topLeftCell="A7" workbookViewId="0">
      <selection activeCell="A145" sqref="A145"/>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4" s="73" customFormat="1" ht="18.95" customHeight="1">
      <c r="A1" s="754" t="s">
        <v>2603</v>
      </c>
      <c r="B1" s="754"/>
      <c r="C1" s="754"/>
      <c r="D1" s="754"/>
    </row>
    <row r="2" spans="1:4" s="73" customFormat="1" ht="18.95" customHeight="1">
      <c r="A2" s="754" t="s">
        <v>510</v>
      </c>
      <c r="B2" s="754"/>
      <c r="C2" s="754"/>
      <c r="D2" s="754"/>
    </row>
    <row r="3" spans="1:4" s="73" customFormat="1" ht="18.95" customHeight="1">
      <c r="A3" s="754" t="s">
        <v>2604</v>
      </c>
      <c r="B3" s="754"/>
      <c r="C3" s="754"/>
      <c r="D3" s="754"/>
    </row>
    <row r="4" spans="1:4" s="74" customFormat="1">
      <c r="A4" s="755"/>
      <c r="B4" s="755"/>
      <c r="C4" s="755"/>
      <c r="D4" s="755"/>
    </row>
    <row r="5" spans="1:4">
      <c r="A5" s="75" t="s">
        <v>511</v>
      </c>
      <c r="B5" s="76"/>
      <c r="C5" s="77"/>
      <c r="D5" s="78">
        <v>0</v>
      </c>
    </row>
    <row r="6" spans="1:4">
      <c r="A6" s="79"/>
      <c r="B6" s="52"/>
      <c r="C6" s="80"/>
      <c r="D6" s="81"/>
    </row>
    <row r="7" spans="1:4">
      <c r="A7" s="55" t="s">
        <v>512</v>
      </c>
      <c r="B7" s="82"/>
      <c r="C7" s="77"/>
      <c r="D7" s="83">
        <f>SUM(C8:C24)</f>
        <v>0</v>
      </c>
    </row>
    <row r="8" spans="1:4">
      <c r="A8" s="59"/>
      <c r="B8" s="84" t="s">
        <v>513</v>
      </c>
      <c r="C8" s="61">
        <v>0</v>
      </c>
      <c r="D8" s="85"/>
    </row>
    <row r="9" spans="1:4">
      <c r="A9" s="59"/>
      <c r="B9" s="84" t="s">
        <v>514</v>
      </c>
      <c r="C9" s="61">
        <v>0</v>
      </c>
      <c r="D9" s="86"/>
    </row>
    <row r="10" spans="1:4">
      <c r="A10" s="59"/>
      <c r="B10" s="84" t="s">
        <v>515</v>
      </c>
      <c r="C10" s="61">
        <v>0</v>
      </c>
      <c r="D10" s="86"/>
    </row>
    <row r="11" spans="1:4">
      <c r="A11" s="59"/>
      <c r="B11" s="84" t="s">
        <v>516</v>
      </c>
      <c r="C11" s="61">
        <v>0</v>
      </c>
      <c r="D11" s="86"/>
    </row>
    <row r="12" spans="1:4">
      <c r="A12" s="59"/>
      <c r="B12" s="84" t="s">
        <v>517</v>
      </c>
      <c r="C12" s="61">
        <v>0</v>
      </c>
      <c r="D12" s="86"/>
    </row>
    <row r="13" spans="1:4">
      <c r="A13" s="59"/>
      <c r="B13" s="84" t="s">
        <v>518</v>
      </c>
      <c r="C13" s="61">
        <v>0</v>
      </c>
      <c r="D13" s="86"/>
    </row>
    <row r="14" spans="1:4">
      <c r="A14" s="59"/>
      <c r="B14" s="84" t="s">
        <v>519</v>
      </c>
      <c r="C14" s="61">
        <v>0</v>
      </c>
      <c r="D14" s="86"/>
    </row>
    <row r="15" spans="1:4">
      <c r="A15" s="59"/>
      <c r="B15" s="84" t="s">
        <v>520</v>
      </c>
      <c r="C15" s="61">
        <v>0</v>
      </c>
      <c r="D15" s="86"/>
    </row>
    <row r="16" spans="1:4">
      <c r="A16" s="59"/>
      <c r="B16" s="84" t="s">
        <v>521</v>
      </c>
      <c r="C16" s="61">
        <v>0</v>
      </c>
      <c r="D16" s="86"/>
    </row>
    <row r="17" spans="1:4">
      <c r="A17" s="59"/>
      <c r="B17" s="84" t="s">
        <v>522</v>
      </c>
      <c r="C17" s="61">
        <v>0</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0</v>
      </c>
      <c r="D24" s="86"/>
    </row>
    <row r="25" spans="1:4">
      <c r="A25" s="79"/>
      <c r="B25" s="88"/>
      <c r="C25" s="89"/>
      <c r="D25" s="90"/>
    </row>
    <row r="26" spans="1:4">
      <c r="A26" s="55" t="s">
        <v>530</v>
      </c>
      <c r="B26" s="82"/>
      <c r="C26" s="91"/>
      <c r="D26" s="83">
        <f>SUM(D27:D33)</f>
        <v>0</v>
      </c>
    </row>
    <row r="27" spans="1:4">
      <c r="A27" s="59"/>
      <c r="B27" s="84" t="s">
        <v>531</v>
      </c>
      <c r="C27" s="61">
        <v>0</v>
      </c>
      <c r="D27" s="85"/>
    </row>
    <row r="28" spans="1:4">
      <c r="A28" s="59"/>
      <c r="B28" s="84" t="s">
        <v>438</v>
      </c>
      <c r="C28" s="61">
        <v>0</v>
      </c>
      <c r="D28" s="86"/>
    </row>
    <row r="29" spans="1:4">
      <c r="A29" s="59"/>
      <c r="B29" s="84" t="s">
        <v>532</v>
      </c>
      <c r="C29" s="61">
        <v>0</v>
      </c>
      <c r="D29" s="86"/>
    </row>
    <row r="30" spans="1:4">
      <c r="A30" s="59"/>
      <c r="B30" s="84" t="s">
        <v>533</v>
      </c>
      <c r="C30" s="61">
        <v>0</v>
      </c>
      <c r="D30" s="86"/>
    </row>
    <row r="31" spans="1:4">
      <c r="A31" s="59"/>
      <c r="B31" s="84" t="s">
        <v>534</v>
      </c>
      <c r="C31" s="61">
        <v>0</v>
      </c>
      <c r="D31" s="86"/>
    </row>
    <row r="32" spans="1:4">
      <c r="A32" s="59"/>
      <c r="B32" s="84" t="s">
        <v>535</v>
      </c>
      <c r="C32" s="61">
        <v>0</v>
      </c>
      <c r="D32" s="86"/>
    </row>
    <row r="33" spans="1:4">
      <c r="A33" s="59"/>
      <c r="B33" s="87" t="s">
        <v>536</v>
      </c>
      <c r="C33" s="69">
        <v>0</v>
      </c>
      <c r="D33" s="86"/>
    </row>
    <row r="34" spans="1:4">
      <c r="A34" s="79"/>
      <c r="B34" s="88"/>
      <c r="C34" s="89"/>
      <c r="D34" s="90"/>
    </row>
    <row r="35" spans="1:4">
      <c r="A35" s="76" t="s">
        <v>537</v>
      </c>
      <c r="B35" s="76"/>
      <c r="C35" s="77"/>
      <c r="D35" s="78">
        <f>+D5-D7+D26</f>
        <v>0</v>
      </c>
    </row>
    <row r="37" spans="1:4">
      <c r="A37" s="147" t="s">
        <v>2559</v>
      </c>
    </row>
  </sheetData>
  <mergeCells count="4">
    <mergeCell ref="A1:D1"/>
    <mergeCell ref="A2:D2"/>
    <mergeCell ref="A3:D3"/>
    <mergeCell ref="A4:D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topLeftCell="A34" workbookViewId="0">
      <selection activeCell="C156" sqref="C156"/>
    </sheetView>
  </sheetViews>
  <sheetFormatPr baseColWidth="10" defaultColWidth="9.140625" defaultRowHeight="11.25"/>
  <cols>
    <col min="1" max="1" width="10" style="35" customWidth="1"/>
    <col min="2" max="2" width="68.5703125" style="35" bestFit="1" customWidth="1"/>
    <col min="3" max="3" width="17.42578125" style="35" bestFit="1" customWidth="1"/>
    <col min="4" max="5" width="23.7109375" style="35" bestFit="1" customWidth="1"/>
    <col min="6" max="6" width="19.28515625" style="35" customWidth="1"/>
    <col min="7" max="7" width="20.5703125" style="35" customWidth="1"/>
    <col min="8" max="10" width="20.28515625" style="35" customWidth="1"/>
    <col min="11" max="16384" width="9.140625" style="35"/>
  </cols>
  <sheetData>
    <row r="1" spans="1:10" ht="18.95" customHeight="1">
      <c r="A1" s="751" t="s">
        <v>2598</v>
      </c>
      <c r="B1" s="756"/>
      <c r="C1" s="756"/>
      <c r="D1" s="756"/>
      <c r="E1" s="756"/>
      <c r="F1" s="756"/>
      <c r="G1" s="33" t="s">
        <v>42</v>
      </c>
      <c r="H1" s="34">
        <v>2018</v>
      </c>
    </row>
    <row r="2" spans="1:10" ht="18.95" customHeight="1">
      <c r="A2" s="751" t="s">
        <v>538</v>
      </c>
      <c r="B2" s="756"/>
      <c r="C2" s="756"/>
      <c r="D2" s="756"/>
      <c r="E2" s="756"/>
      <c r="F2" s="756"/>
      <c r="G2" s="33" t="s">
        <v>44</v>
      </c>
      <c r="H2" s="34" t="s">
        <v>45</v>
      </c>
    </row>
    <row r="3" spans="1:10" ht="18.95" customHeight="1">
      <c r="A3" s="757" t="s">
        <v>2595</v>
      </c>
      <c r="B3" s="758"/>
      <c r="C3" s="758"/>
      <c r="D3" s="758"/>
      <c r="E3" s="758"/>
      <c r="F3" s="758"/>
      <c r="G3" s="33" t="s">
        <v>47</v>
      </c>
      <c r="H3" s="34">
        <v>4</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6">
      <c r="A17" s="35">
        <v>7230</v>
      </c>
      <c r="B17" s="35" t="s">
        <v>554</v>
      </c>
      <c r="C17" s="40">
        <v>0</v>
      </c>
      <c r="D17" s="40">
        <v>0</v>
      </c>
      <c r="E17" s="40">
        <v>0</v>
      </c>
      <c r="F17" s="40">
        <v>0</v>
      </c>
    </row>
    <row r="18" spans="1:6">
      <c r="A18" s="35">
        <v>7240</v>
      </c>
      <c r="B18" s="35" t="s">
        <v>555</v>
      </c>
      <c r="C18" s="40">
        <v>0</v>
      </c>
      <c r="D18" s="40">
        <v>0</v>
      </c>
      <c r="E18" s="40">
        <v>0</v>
      </c>
      <c r="F18" s="40">
        <v>0</v>
      </c>
    </row>
    <row r="19" spans="1:6">
      <c r="A19" s="35">
        <v>7250</v>
      </c>
      <c r="B19" s="35" t="s">
        <v>556</v>
      </c>
      <c r="C19" s="40">
        <v>0</v>
      </c>
      <c r="D19" s="40">
        <v>0</v>
      </c>
      <c r="E19" s="40">
        <v>0</v>
      </c>
      <c r="F19" s="40">
        <v>0</v>
      </c>
    </row>
    <row r="20" spans="1:6">
      <c r="A20" s="35">
        <v>7260</v>
      </c>
      <c r="B20" s="35" t="s">
        <v>557</v>
      </c>
      <c r="C20" s="40">
        <v>0</v>
      </c>
      <c r="D20" s="40">
        <v>0</v>
      </c>
      <c r="E20" s="40">
        <v>0</v>
      </c>
      <c r="F20" s="40">
        <v>0</v>
      </c>
    </row>
    <row r="21" spans="1:6">
      <c r="A21" s="35">
        <v>7310</v>
      </c>
      <c r="B21" s="35" t="s">
        <v>558</v>
      </c>
      <c r="C21" s="40">
        <v>0</v>
      </c>
      <c r="D21" s="40">
        <v>0</v>
      </c>
      <c r="E21" s="40">
        <v>0</v>
      </c>
      <c r="F21" s="40">
        <v>0</v>
      </c>
    </row>
    <row r="22" spans="1:6">
      <c r="A22" s="35">
        <v>7320</v>
      </c>
      <c r="B22" s="35" t="s">
        <v>559</v>
      </c>
      <c r="C22" s="40">
        <v>0</v>
      </c>
      <c r="D22" s="40">
        <v>0</v>
      </c>
      <c r="E22" s="40">
        <v>0</v>
      </c>
      <c r="F22" s="40">
        <v>0</v>
      </c>
    </row>
    <row r="23" spans="1:6">
      <c r="A23" s="35">
        <v>7330</v>
      </c>
      <c r="B23" s="35" t="s">
        <v>560</v>
      </c>
      <c r="C23" s="40">
        <v>0</v>
      </c>
      <c r="D23" s="40">
        <v>0</v>
      </c>
      <c r="E23" s="40">
        <v>0</v>
      </c>
      <c r="F23" s="40">
        <v>0</v>
      </c>
    </row>
    <row r="24" spans="1:6">
      <c r="A24" s="35">
        <v>7340</v>
      </c>
      <c r="B24" s="35" t="s">
        <v>561</v>
      </c>
      <c r="C24" s="40">
        <v>0</v>
      </c>
      <c r="D24" s="40">
        <v>0</v>
      </c>
      <c r="E24" s="40">
        <v>0</v>
      </c>
      <c r="F24" s="40">
        <v>0</v>
      </c>
    </row>
    <row r="25" spans="1:6">
      <c r="A25" s="35">
        <v>7350</v>
      </c>
      <c r="B25" s="35" t="s">
        <v>562</v>
      </c>
      <c r="C25" s="40">
        <v>0</v>
      </c>
      <c r="D25" s="40">
        <v>0</v>
      </c>
      <c r="E25" s="40">
        <v>0</v>
      </c>
      <c r="F25" s="40">
        <v>0</v>
      </c>
    </row>
    <row r="26" spans="1:6">
      <c r="A26" s="35">
        <v>7360</v>
      </c>
      <c r="B26" s="35" t="s">
        <v>563</v>
      </c>
      <c r="C26" s="40">
        <v>0</v>
      </c>
      <c r="D26" s="40">
        <v>0</v>
      </c>
      <c r="E26" s="40">
        <v>0</v>
      </c>
      <c r="F26" s="40">
        <v>0</v>
      </c>
    </row>
    <row r="27" spans="1:6">
      <c r="A27" s="35">
        <v>7410</v>
      </c>
      <c r="B27" s="35" t="s">
        <v>564</v>
      </c>
      <c r="C27" s="40">
        <v>0</v>
      </c>
      <c r="D27" s="40">
        <v>0</v>
      </c>
      <c r="E27" s="40">
        <v>0</v>
      </c>
      <c r="F27" s="40">
        <v>0</v>
      </c>
    </row>
    <row r="28" spans="1:6">
      <c r="A28" s="35">
        <v>7420</v>
      </c>
      <c r="B28" s="35" t="s">
        <v>565</v>
      </c>
      <c r="C28" s="40">
        <v>0</v>
      </c>
      <c r="D28" s="40">
        <v>0</v>
      </c>
      <c r="E28" s="40">
        <v>0</v>
      </c>
      <c r="F28" s="40">
        <v>0</v>
      </c>
    </row>
    <row r="29" spans="1:6">
      <c r="A29" s="35">
        <v>7510</v>
      </c>
      <c r="B29" s="35" t="s">
        <v>566</v>
      </c>
      <c r="C29" s="40">
        <v>0</v>
      </c>
      <c r="D29" s="40">
        <v>0</v>
      </c>
      <c r="E29" s="40">
        <v>0</v>
      </c>
      <c r="F29" s="40">
        <v>0</v>
      </c>
    </row>
    <row r="30" spans="1:6">
      <c r="A30" s="35">
        <v>7520</v>
      </c>
      <c r="B30" s="35" t="s">
        <v>567</v>
      </c>
      <c r="C30" s="40">
        <v>0</v>
      </c>
      <c r="D30" s="40">
        <v>0</v>
      </c>
      <c r="E30" s="40">
        <v>0</v>
      </c>
      <c r="F30" s="40">
        <v>0</v>
      </c>
    </row>
    <row r="31" spans="1:6">
      <c r="A31" s="35">
        <v>7610</v>
      </c>
      <c r="B31" s="35" t="s">
        <v>568</v>
      </c>
      <c r="C31" s="40">
        <v>0</v>
      </c>
      <c r="D31" s="40">
        <v>0</v>
      </c>
      <c r="E31" s="40">
        <v>0</v>
      </c>
      <c r="F31" s="40">
        <v>0</v>
      </c>
    </row>
    <row r="32" spans="1:6">
      <c r="A32" s="35">
        <v>7620</v>
      </c>
      <c r="B32" s="35" t="s">
        <v>569</v>
      </c>
      <c r="C32" s="40">
        <v>0</v>
      </c>
      <c r="D32" s="40">
        <v>0</v>
      </c>
      <c r="E32" s="40">
        <v>0</v>
      </c>
      <c r="F32" s="40">
        <v>0</v>
      </c>
    </row>
    <row r="33" spans="1:6">
      <c r="A33" s="35">
        <v>7630</v>
      </c>
      <c r="B33" s="35" t="s">
        <v>570</v>
      </c>
      <c r="C33" s="40">
        <v>0</v>
      </c>
      <c r="D33" s="40">
        <v>0</v>
      </c>
      <c r="E33" s="40">
        <v>0</v>
      </c>
      <c r="F33" s="40">
        <v>0</v>
      </c>
    </row>
    <row r="34" spans="1:6">
      <c r="A34" s="35">
        <v>7640</v>
      </c>
      <c r="B34" s="35" t="s">
        <v>571</v>
      </c>
      <c r="C34" s="40">
        <v>0</v>
      </c>
      <c r="D34" s="40">
        <v>0</v>
      </c>
      <c r="E34" s="40">
        <v>0</v>
      </c>
      <c r="F34" s="40">
        <v>0</v>
      </c>
    </row>
    <row r="35" spans="1:6" s="94" customFormat="1">
      <c r="A35" s="93">
        <v>8000</v>
      </c>
      <c r="B35" s="94" t="s">
        <v>572</v>
      </c>
    </row>
    <row r="36" spans="1:6">
      <c r="A36" s="35">
        <v>8110</v>
      </c>
      <c r="B36" s="35" t="s">
        <v>573</v>
      </c>
      <c r="C36" s="40">
        <v>82610246.000000015</v>
      </c>
      <c r="D36" s="40">
        <v>0</v>
      </c>
      <c r="E36" s="40">
        <v>0</v>
      </c>
      <c r="F36" s="40">
        <v>0</v>
      </c>
    </row>
    <row r="37" spans="1:6">
      <c r="A37" s="35">
        <v>8120</v>
      </c>
      <c r="B37" s="35" t="s">
        <v>574</v>
      </c>
      <c r="C37" s="40">
        <v>82610246.000000015</v>
      </c>
      <c r="D37" s="40">
        <v>0</v>
      </c>
      <c r="E37" s="40">
        <v>0</v>
      </c>
      <c r="F37" s="40">
        <v>0</v>
      </c>
    </row>
    <row r="38" spans="1:6">
      <c r="A38" s="35">
        <v>8130</v>
      </c>
      <c r="B38" s="35" t="s">
        <v>575</v>
      </c>
      <c r="C38" s="40">
        <v>0</v>
      </c>
      <c r="D38" s="40">
        <v>25102570</v>
      </c>
      <c r="E38" s="40">
        <v>0</v>
      </c>
      <c r="F38" s="40">
        <v>107712816.00000001</v>
      </c>
    </row>
    <row r="39" spans="1:6">
      <c r="A39" s="35">
        <v>8140</v>
      </c>
      <c r="B39" s="35" t="s">
        <v>576</v>
      </c>
      <c r="C39" s="40">
        <v>0</v>
      </c>
      <c r="D39" s="40">
        <v>0</v>
      </c>
      <c r="E39" s="40">
        <v>0</v>
      </c>
      <c r="F39" s="40">
        <v>96913696.819999993</v>
      </c>
    </row>
    <row r="40" spans="1:6">
      <c r="A40" s="35">
        <v>8150</v>
      </c>
      <c r="B40" s="35" t="s">
        <v>577</v>
      </c>
      <c r="C40" s="40">
        <v>0</v>
      </c>
      <c r="D40" s="40">
        <v>0</v>
      </c>
      <c r="E40" s="40">
        <v>0</v>
      </c>
      <c r="F40" s="40">
        <v>96913696.819999993</v>
      </c>
    </row>
    <row r="41" spans="1:6">
      <c r="A41" s="35">
        <v>8210</v>
      </c>
      <c r="B41" s="35" t="s">
        <v>578</v>
      </c>
      <c r="C41" s="40">
        <v>82610246.000000015</v>
      </c>
      <c r="D41" s="40">
        <v>0</v>
      </c>
      <c r="E41" s="40">
        <v>0</v>
      </c>
      <c r="F41" s="40">
        <v>0</v>
      </c>
    </row>
    <row r="42" spans="1:6">
      <c r="A42" s="35">
        <v>8220</v>
      </c>
      <c r="B42" s="35" t="s">
        <v>579</v>
      </c>
      <c r="C42" s="40">
        <v>82610246.000000015</v>
      </c>
      <c r="D42" s="40">
        <v>0</v>
      </c>
      <c r="E42" s="40">
        <v>0</v>
      </c>
      <c r="F42" s="40">
        <v>0</v>
      </c>
    </row>
    <row r="43" spans="1:6">
      <c r="A43" s="35">
        <v>8230</v>
      </c>
      <c r="B43" s="35" t="s">
        <v>580</v>
      </c>
      <c r="C43" s="40">
        <v>0</v>
      </c>
      <c r="D43" s="40">
        <v>25102570</v>
      </c>
      <c r="E43" s="40">
        <v>0</v>
      </c>
      <c r="F43" s="40">
        <v>107712816.00000001</v>
      </c>
    </row>
    <row r="44" spans="1:6">
      <c r="A44" s="35">
        <v>8240</v>
      </c>
      <c r="B44" s="35" t="s">
        <v>581</v>
      </c>
      <c r="C44" s="40">
        <v>0</v>
      </c>
      <c r="D44" s="40">
        <v>0</v>
      </c>
      <c r="E44" s="40">
        <v>0</v>
      </c>
      <c r="F44" s="40">
        <v>97120217.640000015</v>
      </c>
    </row>
    <row r="45" spans="1:6">
      <c r="A45" s="35">
        <v>8250</v>
      </c>
      <c r="B45" s="35" t="s">
        <v>582</v>
      </c>
      <c r="C45" s="40">
        <v>0</v>
      </c>
      <c r="D45" s="40">
        <v>0</v>
      </c>
      <c r="E45" s="40">
        <v>0</v>
      </c>
      <c r="F45" s="40">
        <v>97120217.640000015</v>
      </c>
    </row>
    <row r="46" spans="1:6">
      <c r="A46" s="35">
        <v>8260</v>
      </c>
      <c r="B46" s="35" t="s">
        <v>583</v>
      </c>
      <c r="C46" s="40">
        <v>0</v>
      </c>
      <c r="D46" s="40">
        <v>0</v>
      </c>
      <c r="E46" s="40">
        <v>0</v>
      </c>
      <c r="F46" s="40">
        <v>85693008.719999969</v>
      </c>
    </row>
    <row r="47" spans="1:6">
      <c r="A47" s="35">
        <v>8270</v>
      </c>
      <c r="B47" s="35" t="s">
        <v>584</v>
      </c>
      <c r="C47" s="40">
        <v>0</v>
      </c>
      <c r="D47" s="40">
        <v>0</v>
      </c>
      <c r="E47" s="40">
        <v>0</v>
      </c>
      <c r="F47" s="40">
        <v>85693008.719999969</v>
      </c>
    </row>
    <row r="49" spans="1:1" ht="12">
      <c r="A49" s="98" t="s">
        <v>586</v>
      </c>
    </row>
  </sheetData>
  <sheetProtection formatCells="0" formatColumns="0" formatRows="0" insertColumns="0" insertRows="0" insertHyperlinks="0" deleteColumns="0" deleteRows="0" sort="0" autoFilter="0" pivotTables="0"/>
  <mergeCells count="3">
    <mergeCell ref="A1:F1"/>
    <mergeCell ref="A2:F2"/>
    <mergeCell ref="A3:F3"/>
  </mergeCells>
  <printOptions horizontalCentered="1"/>
  <pageMargins left="0.70866141732283472" right="0.70866141732283472" top="0.74803149606299213" bottom="0.74803149606299213" header="0.31496062992125984" footer="0.31496062992125984"/>
  <pageSetup scale="50" orientation="landscape" r:id="rId1"/>
  <drawing r:id="rId2"/>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A145" sqref="A145"/>
    </sheetView>
  </sheetViews>
  <sheetFormatPr baseColWidth="10" defaultColWidth="9.140625" defaultRowHeight="11.25"/>
  <cols>
    <col min="1" max="1" width="10" style="35" customWidth="1"/>
    <col min="2" max="2" width="68.5703125" style="35" bestFit="1" customWidth="1"/>
    <col min="3" max="3" width="17.42578125" style="35" bestFit="1" customWidth="1"/>
    <col min="4" max="5" width="23.7109375" style="35" bestFit="1" customWidth="1"/>
    <col min="6" max="6" width="19.28515625" style="35" customWidth="1"/>
    <col min="7" max="7" width="20.5703125" style="35" customWidth="1"/>
    <col min="8" max="10" width="20.28515625" style="35" customWidth="1"/>
    <col min="11" max="16384" width="9.140625" style="35"/>
  </cols>
  <sheetData>
    <row r="1" spans="1:10" ht="18.95" customHeight="1">
      <c r="A1" s="751" t="s">
        <v>2603</v>
      </c>
      <c r="B1" s="756"/>
      <c r="C1" s="756"/>
      <c r="D1" s="756"/>
      <c r="E1" s="756"/>
      <c r="F1" s="756"/>
      <c r="G1" s="33" t="s">
        <v>42</v>
      </c>
      <c r="H1" s="34">
        <v>2018</v>
      </c>
    </row>
    <row r="2" spans="1:10" ht="18.95" customHeight="1">
      <c r="A2" s="751" t="s">
        <v>538</v>
      </c>
      <c r="B2" s="756"/>
      <c r="C2" s="756"/>
      <c r="D2" s="756"/>
      <c r="E2" s="756"/>
      <c r="F2" s="756"/>
      <c r="G2" s="33" t="s">
        <v>44</v>
      </c>
      <c r="H2" s="34" t="s">
        <v>45</v>
      </c>
    </row>
    <row r="3" spans="1:10" ht="18.95" customHeight="1">
      <c r="A3" s="757" t="s">
        <v>2604</v>
      </c>
      <c r="B3" s="758"/>
      <c r="C3" s="758"/>
      <c r="D3" s="758"/>
      <c r="E3" s="758"/>
      <c r="F3" s="758"/>
      <c r="G3" s="33" t="s">
        <v>47</v>
      </c>
      <c r="H3" s="34">
        <v>4</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6">
      <c r="A17" s="35">
        <v>7230</v>
      </c>
      <c r="B17" s="35" t="s">
        <v>554</v>
      </c>
      <c r="C17" s="40">
        <v>0</v>
      </c>
      <c r="D17" s="40">
        <v>0</v>
      </c>
      <c r="E17" s="40">
        <v>0</v>
      </c>
      <c r="F17" s="40">
        <v>0</v>
      </c>
    </row>
    <row r="18" spans="1:6">
      <c r="A18" s="35">
        <v>7240</v>
      </c>
      <c r="B18" s="35" t="s">
        <v>555</v>
      </c>
      <c r="C18" s="40">
        <v>0</v>
      </c>
      <c r="D18" s="40">
        <v>0</v>
      </c>
      <c r="E18" s="40">
        <v>0</v>
      </c>
      <c r="F18" s="40">
        <v>0</v>
      </c>
    </row>
    <row r="19" spans="1:6">
      <c r="A19" s="35">
        <v>7250</v>
      </c>
      <c r="B19" s="35" t="s">
        <v>556</v>
      </c>
      <c r="C19" s="40">
        <v>0</v>
      </c>
      <c r="D19" s="40">
        <v>0</v>
      </c>
      <c r="E19" s="40">
        <v>0</v>
      </c>
      <c r="F19" s="40">
        <v>0</v>
      </c>
    </row>
    <row r="20" spans="1:6">
      <c r="A20" s="35">
        <v>7260</v>
      </c>
      <c r="B20" s="35" t="s">
        <v>557</v>
      </c>
      <c r="C20" s="40">
        <v>0</v>
      </c>
      <c r="D20" s="40">
        <v>0</v>
      </c>
      <c r="E20" s="40">
        <v>0</v>
      </c>
      <c r="F20" s="40">
        <v>0</v>
      </c>
    </row>
    <row r="21" spans="1:6">
      <c r="A21" s="35">
        <v>7310</v>
      </c>
      <c r="B21" s="35" t="s">
        <v>558</v>
      </c>
      <c r="C21" s="40">
        <v>0</v>
      </c>
      <c r="D21" s="40">
        <v>0</v>
      </c>
      <c r="E21" s="40">
        <v>0</v>
      </c>
      <c r="F21" s="40">
        <v>0</v>
      </c>
    </row>
    <row r="22" spans="1:6">
      <c r="A22" s="35">
        <v>7320</v>
      </c>
      <c r="B22" s="35" t="s">
        <v>559</v>
      </c>
      <c r="C22" s="40">
        <v>0</v>
      </c>
      <c r="D22" s="40">
        <v>0</v>
      </c>
      <c r="E22" s="40">
        <v>0</v>
      </c>
      <c r="F22" s="40">
        <v>0</v>
      </c>
    </row>
    <row r="23" spans="1:6">
      <c r="A23" s="35">
        <v>7330</v>
      </c>
      <c r="B23" s="35" t="s">
        <v>560</v>
      </c>
      <c r="C23" s="40">
        <v>0</v>
      </c>
      <c r="D23" s="40">
        <v>0</v>
      </c>
      <c r="E23" s="40">
        <v>0</v>
      </c>
      <c r="F23" s="40">
        <v>0</v>
      </c>
    </row>
    <row r="24" spans="1:6">
      <c r="A24" s="35">
        <v>7340</v>
      </c>
      <c r="B24" s="35" t="s">
        <v>561</v>
      </c>
      <c r="C24" s="40">
        <v>0</v>
      </c>
      <c r="D24" s="40">
        <v>0</v>
      </c>
      <c r="E24" s="40">
        <v>0</v>
      </c>
      <c r="F24" s="40">
        <v>0</v>
      </c>
    </row>
    <row r="25" spans="1:6">
      <c r="A25" s="35">
        <v>7350</v>
      </c>
      <c r="B25" s="35" t="s">
        <v>562</v>
      </c>
      <c r="C25" s="40">
        <v>0</v>
      </c>
      <c r="D25" s="40">
        <v>0</v>
      </c>
      <c r="E25" s="40">
        <v>0</v>
      </c>
      <c r="F25" s="40">
        <v>0</v>
      </c>
    </row>
    <row r="26" spans="1:6">
      <c r="A26" s="35">
        <v>7360</v>
      </c>
      <c r="B26" s="35" t="s">
        <v>563</v>
      </c>
      <c r="C26" s="40">
        <v>0</v>
      </c>
      <c r="D26" s="40">
        <v>0</v>
      </c>
      <c r="E26" s="40">
        <v>0</v>
      </c>
      <c r="F26" s="40">
        <v>0</v>
      </c>
    </row>
    <row r="27" spans="1:6">
      <c r="A27" s="35">
        <v>7410</v>
      </c>
      <c r="B27" s="35" t="s">
        <v>564</v>
      </c>
      <c r="C27" s="40">
        <v>0</v>
      </c>
      <c r="D27" s="40">
        <v>0</v>
      </c>
      <c r="E27" s="40">
        <v>0</v>
      </c>
      <c r="F27" s="40">
        <v>0</v>
      </c>
    </row>
    <row r="28" spans="1:6">
      <c r="A28" s="35">
        <v>7420</v>
      </c>
      <c r="B28" s="35" t="s">
        <v>565</v>
      </c>
      <c r="C28" s="40">
        <v>0</v>
      </c>
      <c r="D28" s="40">
        <v>0</v>
      </c>
      <c r="E28" s="40">
        <v>0</v>
      </c>
      <c r="F28" s="40">
        <v>0</v>
      </c>
    </row>
    <row r="29" spans="1:6">
      <c r="A29" s="35">
        <v>7510</v>
      </c>
      <c r="B29" s="35" t="s">
        <v>566</v>
      </c>
      <c r="C29" s="40">
        <v>0</v>
      </c>
      <c r="D29" s="40">
        <v>0</v>
      </c>
      <c r="E29" s="40">
        <v>0</v>
      </c>
      <c r="F29" s="40">
        <v>0</v>
      </c>
    </row>
    <row r="30" spans="1:6">
      <c r="A30" s="35">
        <v>7520</v>
      </c>
      <c r="B30" s="35" t="s">
        <v>567</v>
      </c>
      <c r="C30" s="40">
        <v>0</v>
      </c>
      <c r="D30" s="40">
        <v>0</v>
      </c>
      <c r="E30" s="40">
        <v>0</v>
      </c>
      <c r="F30" s="40">
        <v>0</v>
      </c>
    </row>
    <row r="31" spans="1:6">
      <c r="A31" s="35">
        <v>7610</v>
      </c>
      <c r="B31" s="35" t="s">
        <v>568</v>
      </c>
      <c r="C31" s="40">
        <v>0</v>
      </c>
      <c r="D31" s="40">
        <v>0</v>
      </c>
      <c r="E31" s="40">
        <v>0</v>
      </c>
      <c r="F31" s="40">
        <v>0</v>
      </c>
    </row>
    <row r="32" spans="1:6">
      <c r="A32" s="35">
        <v>7620</v>
      </c>
      <c r="B32" s="35" t="s">
        <v>569</v>
      </c>
      <c r="C32" s="40">
        <v>0</v>
      </c>
      <c r="D32" s="40">
        <v>0</v>
      </c>
      <c r="E32" s="40">
        <v>0</v>
      </c>
      <c r="F32" s="40">
        <v>0</v>
      </c>
    </row>
    <row r="33" spans="1:6">
      <c r="A33" s="35">
        <v>7630</v>
      </c>
      <c r="B33" s="35" t="s">
        <v>570</v>
      </c>
      <c r="C33" s="40">
        <v>0</v>
      </c>
      <c r="D33" s="40">
        <v>0</v>
      </c>
      <c r="E33" s="40">
        <v>0</v>
      </c>
      <c r="F33" s="40">
        <v>0</v>
      </c>
    </row>
    <row r="34" spans="1:6">
      <c r="A34" s="35">
        <v>7640</v>
      </c>
      <c r="B34" s="35" t="s">
        <v>571</v>
      </c>
      <c r="C34" s="40">
        <v>0</v>
      </c>
      <c r="D34" s="40">
        <v>0</v>
      </c>
      <c r="E34" s="40">
        <v>0</v>
      </c>
      <c r="F34" s="40">
        <v>0</v>
      </c>
    </row>
    <row r="35" spans="1:6" s="94" customFormat="1">
      <c r="A35" s="93">
        <v>8000</v>
      </c>
      <c r="B35" s="94" t="s">
        <v>572</v>
      </c>
    </row>
    <row r="36" spans="1:6">
      <c r="A36" s="35">
        <v>8110</v>
      </c>
      <c r="B36" s="35" t="s">
        <v>573</v>
      </c>
      <c r="C36" s="40">
        <v>0</v>
      </c>
      <c r="D36" s="40">
        <v>15382383.449999999</v>
      </c>
      <c r="E36" s="40">
        <v>15382383.449999999</v>
      </c>
      <c r="F36" s="40">
        <v>0</v>
      </c>
    </row>
    <row r="37" spans="1:6">
      <c r="A37" s="35">
        <v>8120</v>
      </c>
      <c r="B37" s="35" t="s">
        <v>574</v>
      </c>
      <c r="C37" s="40">
        <v>0</v>
      </c>
      <c r="D37" s="40">
        <v>27200417.850000001</v>
      </c>
      <c r="E37" s="40">
        <v>27200417.850000001</v>
      </c>
      <c r="F37" s="40">
        <v>0</v>
      </c>
    </row>
    <row r="38" spans="1:6">
      <c r="A38" s="35">
        <v>8130</v>
      </c>
      <c r="B38" s="35" t="s">
        <v>575</v>
      </c>
      <c r="C38" s="40">
        <v>0</v>
      </c>
      <c r="D38" s="40">
        <v>11818034.4</v>
      </c>
      <c r="E38" s="40">
        <v>0</v>
      </c>
      <c r="F38" s="40">
        <v>11818034.4</v>
      </c>
    </row>
    <row r="39" spans="1:6">
      <c r="A39" s="35">
        <v>8140</v>
      </c>
      <c r="B39" s="35" t="s">
        <v>576</v>
      </c>
      <c r="C39" s="40">
        <v>0</v>
      </c>
      <c r="D39" s="40">
        <v>27200417.850000001</v>
      </c>
      <c r="E39" s="40">
        <v>27200417.850000001</v>
      </c>
      <c r="F39" s="40">
        <v>0</v>
      </c>
    </row>
    <row r="40" spans="1:6">
      <c r="A40" s="35">
        <v>8150</v>
      </c>
      <c r="B40" s="35" t="s">
        <v>577</v>
      </c>
      <c r="C40" s="40">
        <v>0</v>
      </c>
      <c r="D40" s="40">
        <v>27200417.850000001</v>
      </c>
      <c r="E40" s="40">
        <v>27200417.850000001</v>
      </c>
      <c r="F40" s="40">
        <v>0</v>
      </c>
    </row>
    <row r="41" spans="1:6">
      <c r="A41" s="35">
        <v>8210</v>
      </c>
      <c r="B41" s="35" t="s">
        <v>578</v>
      </c>
      <c r="C41" s="40">
        <v>0</v>
      </c>
      <c r="D41" s="40">
        <v>15382383.449999999</v>
      </c>
      <c r="E41" s="40">
        <v>15382383.449999999</v>
      </c>
      <c r="F41" s="40">
        <v>0</v>
      </c>
    </row>
    <row r="42" spans="1:6">
      <c r="A42" s="35">
        <v>8220</v>
      </c>
      <c r="B42" s="35" t="s">
        <v>579</v>
      </c>
      <c r="C42" s="40">
        <v>0</v>
      </c>
      <c r="D42" s="40">
        <v>34750584.590000004</v>
      </c>
      <c r="E42" s="40">
        <v>34750584.590000004</v>
      </c>
      <c r="F42" s="40">
        <v>0</v>
      </c>
    </row>
    <row r="43" spans="1:6">
      <c r="A43" s="35">
        <v>8230</v>
      </c>
      <c r="B43" s="35" t="s">
        <v>580</v>
      </c>
      <c r="C43" s="40">
        <v>0</v>
      </c>
      <c r="D43" s="40">
        <v>7579819.1399999997</v>
      </c>
      <c r="E43" s="40">
        <v>19368201.149999999</v>
      </c>
      <c r="F43" s="40">
        <v>-11788382.01</v>
      </c>
    </row>
    <row r="44" spans="1:6">
      <c r="A44" s="35">
        <v>8240</v>
      </c>
      <c r="B44" s="35" t="s">
        <v>581</v>
      </c>
      <c r="C44" s="40">
        <v>0</v>
      </c>
      <c r="D44" s="40">
        <v>26595432.890000001</v>
      </c>
      <c r="E44" s="40">
        <v>26595432.890000001</v>
      </c>
      <c r="F44" s="40">
        <v>0</v>
      </c>
    </row>
    <row r="45" spans="1:6">
      <c r="A45" s="35">
        <v>8250</v>
      </c>
      <c r="B45" s="35" t="s">
        <v>582</v>
      </c>
      <c r="C45" s="40">
        <v>0</v>
      </c>
      <c r="D45" s="40">
        <v>26595432.890000001</v>
      </c>
      <c r="E45" s="40">
        <v>26595432.890000001</v>
      </c>
      <c r="F45" s="40">
        <v>0</v>
      </c>
    </row>
    <row r="46" spans="1:6">
      <c r="A46" s="35">
        <v>8260</v>
      </c>
      <c r="B46" s="35" t="s">
        <v>583</v>
      </c>
      <c r="C46" s="40">
        <v>0</v>
      </c>
      <c r="D46" s="40">
        <v>26595432.890000001</v>
      </c>
      <c r="E46" s="40">
        <v>25289549.530000001</v>
      </c>
      <c r="F46" s="40">
        <v>1305883.3600000001</v>
      </c>
    </row>
    <row r="47" spans="1:6">
      <c r="A47" s="35">
        <v>8270</v>
      </c>
      <c r="B47" s="35" t="s">
        <v>584</v>
      </c>
      <c r="C47" s="40">
        <v>0</v>
      </c>
      <c r="D47" s="40">
        <v>25289549.530000001</v>
      </c>
      <c r="E47" s="40">
        <v>25289549.530000001</v>
      </c>
      <c r="F47" s="40">
        <v>0</v>
      </c>
    </row>
    <row r="50" spans="1:1">
      <c r="A50" s="147" t="s">
        <v>2559</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topLeftCell="C1" zoomScale="106" zoomScaleNormal="106" workbookViewId="0">
      <selection activeCell="A20" sqref="A20"/>
    </sheetView>
  </sheetViews>
  <sheetFormatPr baseColWidth="10" defaultColWidth="9.140625" defaultRowHeight="11.25"/>
  <cols>
    <col min="1" max="1" width="10" style="25" customWidth="1"/>
    <col min="2" max="2" width="64.5703125" style="25" bestFit="1" customWidth="1"/>
    <col min="3" max="3" width="16.42578125" style="25" bestFit="1" customWidth="1"/>
    <col min="4" max="4" width="19.140625" style="25" customWidth="1"/>
    <col min="5" max="5" width="28" style="25" customWidth="1"/>
    <col min="6" max="6" width="22.7109375" style="25" customWidth="1"/>
    <col min="7" max="8" width="16.7109375" style="25" customWidth="1"/>
    <col min="9" max="9" width="27.140625" style="25" customWidth="1"/>
    <col min="10" max="16384" width="9.140625" style="25"/>
  </cols>
  <sheetData>
    <row r="1" spans="1:8" s="22" customFormat="1" ht="18.95" customHeight="1">
      <c r="A1" s="749" t="s">
        <v>2614</v>
      </c>
      <c r="B1" s="750"/>
      <c r="C1" s="750"/>
      <c r="D1" s="750"/>
      <c r="E1" s="750"/>
      <c r="F1" s="750"/>
      <c r="G1" s="6" t="s">
        <v>42</v>
      </c>
      <c r="H1" s="21">
        <v>2018</v>
      </c>
    </row>
    <row r="2" spans="1:8" s="22" customFormat="1" ht="18.95" customHeight="1">
      <c r="A2" s="749" t="s">
        <v>107</v>
      </c>
      <c r="B2" s="750"/>
      <c r="C2" s="750"/>
      <c r="D2" s="750"/>
      <c r="E2" s="750"/>
      <c r="F2" s="750"/>
      <c r="G2" s="6" t="s">
        <v>44</v>
      </c>
      <c r="H2" s="21" t="s">
        <v>45</v>
      </c>
    </row>
    <row r="3" spans="1:8" s="22" customFormat="1" ht="18.95" customHeight="1">
      <c r="A3" s="749" t="s">
        <v>2615</v>
      </c>
      <c r="B3" s="750"/>
      <c r="C3" s="750"/>
      <c r="D3" s="750"/>
      <c r="E3" s="750"/>
      <c r="F3" s="750"/>
      <c r="G3" s="6" t="s">
        <v>47</v>
      </c>
      <c r="H3" s="21">
        <v>4</v>
      </c>
    </row>
    <row r="4" spans="1:8">
      <c r="A4" s="23" t="s">
        <v>108</v>
      </c>
      <c r="B4" s="24"/>
      <c r="C4" s="24"/>
      <c r="D4" s="24"/>
      <c r="E4" s="24"/>
      <c r="F4" s="24"/>
      <c r="G4" s="24"/>
      <c r="H4" s="24"/>
    </row>
    <row r="6" spans="1:8">
      <c r="A6" s="24" t="s">
        <v>109</v>
      </c>
      <c r="B6" s="24"/>
      <c r="C6" s="24"/>
      <c r="D6" s="24"/>
      <c r="E6" s="24"/>
      <c r="F6" s="24"/>
      <c r="G6" s="24"/>
      <c r="H6" s="24"/>
    </row>
    <row r="7" spans="1:8">
      <c r="A7" s="26" t="s">
        <v>110</v>
      </c>
      <c r="B7" s="26" t="s">
        <v>111</v>
      </c>
      <c r="C7" s="26" t="s">
        <v>112</v>
      </c>
      <c r="D7" s="26" t="s">
        <v>113</v>
      </c>
      <c r="E7" s="26"/>
      <c r="F7" s="26"/>
      <c r="G7" s="26"/>
      <c r="H7" s="26"/>
    </row>
    <row r="8" spans="1:8">
      <c r="A8" s="27" t="s">
        <v>2560</v>
      </c>
      <c r="B8" s="25" t="s">
        <v>114</v>
      </c>
      <c r="C8" s="28">
        <v>21089622.710000001</v>
      </c>
      <c r="D8" s="25" t="s">
        <v>2561</v>
      </c>
    </row>
    <row r="9" spans="1:8">
      <c r="A9" s="27" t="s">
        <v>2560</v>
      </c>
      <c r="B9" s="25" t="s">
        <v>114</v>
      </c>
      <c r="C9" s="28">
        <v>205977.84</v>
      </c>
      <c r="D9" s="25" t="s">
        <v>2562</v>
      </c>
      <c r="E9" s="28"/>
    </row>
    <row r="10" spans="1:8">
      <c r="A10" s="27">
        <v>1115</v>
      </c>
      <c r="B10" s="25" t="s">
        <v>116</v>
      </c>
      <c r="C10" s="28">
        <v>0</v>
      </c>
    </row>
    <row r="11" spans="1:8">
      <c r="A11" s="27">
        <v>1121</v>
      </c>
      <c r="B11" s="25" t="s">
        <v>117</v>
      </c>
      <c r="C11" s="28">
        <v>0</v>
      </c>
    </row>
    <row r="12" spans="1:8">
      <c r="A12" s="27">
        <v>1211</v>
      </c>
      <c r="B12" s="25" t="s">
        <v>118</v>
      </c>
      <c r="C12" s="28">
        <v>0</v>
      </c>
    </row>
    <row r="14" spans="1:8">
      <c r="A14" s="24" t="s">
        <v>119</v>
      </c>
      <c r="B14" s="24"/>
      <c r="C14" s="24"/>
      <c r="D14" s="24"/>
      <c r="E14" s="24"/>
      <c r="F14" s="24"/>
      <c r="G14" s="24"/>
      <c r="H14" s="24"/>
    </row>
    <row r="15" spans="1:8">
      <c r="A15" s="26" t="s">
        <v>110</v>
      </c>
      <c r="B15" s="26" t="s">
        <v>111</v>
      </c>
      <c r="C15" s="26" t="s">
        <v>112</v>
      </c>
      <c r="D15" s="26">
        <v>2017</v>
      </c>
      <c r="E15" s="26">
        <f>D15-1</f>
        <v>2016</v>
      </c>
      <c r="F15" s="26">
        <f>E15-1</f>
        <v>2015</v>
      </c>
      <c r="G15" s="26">
        <f>F15-1</f>
        <v>2014</v>
      </c>
      <c r="H15" s="26" t="s">
        <v>120</v>
      </c>
    </row>
    <row r="16" spans="1:8">
      <c r="A16" s="27">
        <v>1122</v>
      </c>
      <c r="B16" s="25" t="s">
        <v>121</v>
      </c>
      <c r="C16" s="28">
        <v>0</v>
      </c>
      <c r="D16" s="28">
        <v>0</v>
      </c>
      <c r="E16" s="28">
        <v>0</v>
      </c>
      <c r="F16" s="28">
        <v>0</v>
      </c>
      <c r="G16" s="28">
        <v>0</v>
      </c>
    </row>
    <row r="17" spans="1:8">
      <c r="A17" s="27">
        <v>1124</v>
      </c>
      <c r="B17" s="25" t="s">
        <v>122</v>
      </c>
      <c r="C17" s="28">
        <v>0</v>
      </c>
      <c r="D17" s="28">
        <v>0</v>
      </c>
      <c r="E17" s="28">
        <v>0</v>
      </c>
      <c r="F17" s="28">
        <v>0</v>
      </c>
      <c r="G17" s="28">
        <v>0</v>
      </c>
    </row>
    <row r="18" spans="1:8">
      <c r="D18" s="143" t="s">
        <v>713</v>
      </c>
    </row>
    <row r="19" spans="1:8">
      <c r="A19" s="24" t="s">
        <v>123</v>
      </c>
      <c r="B19" s="24"/>
      <c r="C19" s="24"/>
      <c r="D19" s="24"/>
      <c r="E19" s="24"/>
      <c r="F19" s="24"/>
      <c r="G19" s="24"/>
      <c r="H19" s="24"/>
    </row>
    <row r="20" spans="1:8">
      <c r="A20" s="26" t="s">
        <v>110</v>
      </c>
      <c r="B20" s="26" t="s">
        <v>111</v>
      </c>
      <c r="C20" s="26" t="s">
        <v>112</v>
      </c>
      <c r="D20" s="26" t="s">
        <v>124</v>
      </c>
      <c r="E20" s="26" t="s">
        <v>125</v>
      </c>
      <c r="F20" s="26" t="s">
        <v>126</v>
      </c>
      <c r="G20" s="26" t="s">
        <v>127</v>
      </c>
      <c r="H20" s="26" t="s">
        <v>128</v>
      </c>
    </row>
    <row r="21" spans="1:8">
      <c r="A21" s="27">
        <v>1123</v>
      </c>
      <c r="B21" s="25" t="s">
        <v>129</v>
      </c>
      <c r="C21" s="28">
        <v>0</v>
      </c>
      <c r="D21" s="28">
        <v>0</v>
      </c>
      <c r="E21" s="28">
        <v>0</v>
      </c>
      <c r="F21" s="28">
        <v>0</v>
      </c>
      <c r="G21" s="28">
        <v>0</v>
      </c>
    </row>
    <row r="22" spans="1:8">
      <c r="A22" s="27">
        <v>1125</v>
      </c>
      <c r="B22" s="25" t="s">
        <v>131</v>
      </c>
      <c r="C22" s="28">
        <v>0</v>
      </c>
      <c r="D22" s="28">
        <v>0</v>
      </c>
      <c r="E22" s="28">
        <v>0</v>
      </c>
      <c r="F22" s="28">
        <v>0</v>
      </c>
      <c r="G22" s="28">
        <v>0</v>
      </c>
    </row>
    <row r="23" spans="1:8">
      <c r="A23" s="27">
        <v>1131</v>
      </c>
      <c r="B23" s="25" t="s">
        <v>132</v>
      </c>
      <c r="C23" s="28">
        <v>0</v>
      </c>
      <c r="D23" s="28">
        <v>0</v>
      </c>
      <c r="E23" s="28">
        <v>0</v>
      </c>
      <c r="F23" s="28">
        <v>0</v>
      </c>
      <c r="G23" s="28">
        <v>0</v>
      </c>
    </row>
    <row r="24" spans="1:8">
      <c r="A24" s="27">
        <v>1132</v>
      </c>
      <c r="B24" s="25" t="s">
        <v>134</v>
      </c>
      <c r="C24" s="28">
        <v>0</v>
      </c>
      <c r="D24" s="28">
        <v>0</v>
      </c>
      <c r="E24" s="28">
        <v>0</v>
      </c>
      <c r="F24" s="28">
        <v>0</v>
      </c>
      <c r="G24" s="28">
        <v>0</v>
      </c>
    </row>
    <row r="25" spans="1:8">
      <c r="A25" s="27">
        <v>1133</v>
      </c>
      <c r="B25" s="25" t="s">
        <v>135</v>
      </c>
      <c r="C25" s="28">
        <v>0</v>
      </c>
      <c r="D25" s="28">
        <v>0</v>
      </c>
      <c r="E25" s="28">
        <v>0</v>
      </c>
      <c r="F25" s="28">
        <v>0</v>
      </c>
      <c r="G25" s="28">
        <v>0</v>
      </c>
    </row>
    <row r="26" spans="1:8">
      <c r="A26" s="27">
        <v>1134</v>
      </c>
      <c r="B26" s="25" t="s">
        <v>136</v>
      </c>
      <c r="C26" s="28">
        <v>0</v>
      </c>
      <c r="D26" s="28">
        <v>0</v>
      </c>
      <c r="E26" s="28">
        <v>0</v>
      </c>
      <c r="F26" s="28">
        <v>0</v>
      </c>
      <c r="G26" s="28">
        <v>0</v>
      </c>
    </row>
    <row r="27" spans="1:8">
      <c r="A27" s="27">
        <v>1139</v>
      </c>
      <c r="B27" s="25" t="s">
        <v>137</v>
      </c>
      <c r="C27" s="28">
        <v>0</v>
      </c>
      <c r="D27" s="28">
        <v>0</v>
      </c>
      <c r="E27" s="28">
        <v>0</v>
      </c>
      <c r="F27" s="28">
        <v>0</v>
      </c>
      <c r="G27" s="28">
        <v>0</v>
      </c>
    </row>
    <row r="28" spans="1:8">
      <c r="D28" s="143" t="s">
        <v>713</v>
      </c>
    </row>
    <row r="29" spans="1:8">
      <c r="A29" s="24" t="s">
        <v>138</v>
      </c>
      <c r="B29" s="24"/>
      <c r="C29" s="24"/>
      <c r="D29" s="24"/>
      <c r="E29" s="24"/>
      <c r="F29" s="24"/>
      <c r="G29" s="24"/>
      <c r="H29" s="24"/>
    </row>
    <row r="30" spans="1:8">
      <c r="A30" s="26" t="s">
        <v>110</v>
      </c>
      <c r="B30" s="26" t="s">
        <v>111</v>
      </c>
      <c r="C30" s="26" t="s">
        <v>112</v>
      </c>
      <c r="D30" s="26" t="s">
        <v>139</v>
      </c>
      <c r="E30" s="26" t="s">
        <v>140</v>
      </c>
      <c r="F30" s="26" t="s">
        <v>141</v>
      </c>
      <c r="G30" s="26" t="s">
        <v>142</v>
      </c>
      <c r="H30" s="26"/>
    </row>
    <row r="31" spans="1:8">
      <c r="A31" s="27">
        <v>1140</v>
      </c>
      <c r="B31" s="25" t="s">
        <v>143</v>
      </c>
      <c r="C31" s="28">
        <v>0</v>
      </c>
    </row>
    <row r="32" spans="1:8">
      <c r="A32" s="27">
        <v>1141</v>
      </c>
      <c r="B32" s="25" t="s">
        <v>144</v>
      </c>
      <c r="C32" s="28">
        <v>0</v>
      </c>
    </row>
    <row r="33" spans="1:8">
      <c r="A33" s="27">
        <v>1142</v>
      </c>
      <c r="B33" s="25" t="s">
        <v>145</v>
      </c>
      <c r="C33" s="28">
        <v>0</v>
      </c>
    </row>
    <row r="34" spans="1:8">
      <c r="A34" s="27">
        <v>1143</v>
      </c>
      <c r="B34" s="25" t="s">
        <v>146</v>
      </c>
      <c r="C34" s="28">
        <v>0</v>
      </c>
      <c r="D34" s="143" t="s">
        <v>713</v>
      </c>
    </row>
    <row r="35" spans="1:8">
      <c r="A35" s="27">
        <v>1144</v>
      </c>
      <c r="B35" s="25" t="s">
        <v>147</v>
      </c>
      <c r="C35" s="28">
        <v>0</v>
      </c>
    </row>
    <row r="36" spans="1:8">
      <c r="A36" s="27">
        <v>1145</v>
      </c>
      <c r="B36" s="25" t="s">
        <v>148</v>
      </c>
      <c r="C36" s="28">
        <v>0</v>
      </c>
    </row>
    <row r="37" spans="1:8">
      <c r="D37" s="143"/>
    </row>
    <row r="38" spans="1:8">
      <c r="A38" s="24" t="s">
        <v>149</v>
      </c>
      <c r="B38" s="24"/>
      <c r="C38" s="24"/>
      <c r="D38" s="24"/>
      <c r="E38" s="24"/>
      <c r="F38" s="24"/>
      <c r="G38" s="24"/>
      <c r="H38" s="24"/>
    </row>
    <row r="39" spans="1:8">
      <c r="A39" s="26" t="s">
        <v>110</v>
      </c>
      <c r="B39" s="26" t="s">
        <v>111</v>
      </c>
      <c r="C39" s="26" t="s">
        <v>112</v>
      </c>
      <c r="D39" s="26" t="s">
        <v>150</v>
      </c>
      <c r="E39" s="26" t="s">
        <v>151</v>
      </c>
      <c r="F39" s="26" t="s">
        <v>152</v>
      </c>
      <c r="G39" s="26"/>
      <c r="H39" s="26"/>
    </row>
    <row r="40" spans="1:8">
      <c r="A40" s="27">
        <v>1150</v>
      </c>
      <c r="B40" s="25" t="s">
        <v>153</v>
      </c>
      <c r="C40" s="28">
        <v>0</v>
      </c>
    </row>
    <row r="41" spans="1:8">
      <c r="A41" s="27">
        <v>1151</v>
      </c>
      <c r="B41" s="25" t="s">
        <v>154</v>
      </c>
      <c r="C41" s="28">
        <v>0</v>
      </c>
      <c r="D41" s="143" t="s">
        <v>713</v>
      </c>
    </row>
    <row r="42" spans="1:8">
      <c r="D42" s="143"/>
    </row>
    <row r="43" spans="1:8">
      <c r="A43" s="24" t="s">
        <v>155</v>
      </c>
      <c r="B43" s="24"/>
      <c r="C43" s="24"/>
      <c r="D43" s="24"/>
      <c r="E43" s="24"/>
      <c r="F43" s="24"/>
      <c r="G43" s="24"/>
      <c r="H43" s="24"/>
    </row>
    <row r="44" spans="1:8">
      <c r="A44" s="26" t="s">
        <v>110</v>
      </c>
      <c r="B44" s="26" t="s">
        <v>111</v>
      </c>
      <c r="C44" s="26" t="s">
        <v>112</v>
      </c>
      <c r="D44" s="26" t="s">
        <v>113</v>
      </c>
      <c r="E44" s="26" t="s">
        <v>128</v>
      </c>
      <c r="F44" s="26"/>
      <c r="G44" s="26"/>
      <c r="H44" s="26"/>
    </row>
    <row r="45" spans="1:8">
      <c r="A45" s="27">
        <v>1213</v>
      </c>
      <c r="B45" s="25" t="s">
        <v>156</v>
      </c>
      <c r="C45" s="28">
        <v>0</v>
      </c>
      <c r="D45" s="143" t="s">
        <v>713</v>
      </c>
    </row>
    <row r="46" spans="1:8">
      <c r="D46" s="143"/>
    </row>
    <row r="47" spans="1:8">
      <c r="A47" s="24" t="s">
        <v>157</v>
      </c>
      <c r="B47" s="24"/>
      <c r="C47" s="24"/>
      <c r="D47" s="24"/>
      <c r="E47" s="24"/>
      <c r="F47" s="24"/>
      <c r="G47" s="24"/>
      <c r="H47" s="24"/>
    </row>
    <row r="48" spans="1:8">
      <c r="A48" s="26" t="s">
        <v>110</v>
      </c>
      <c r="B48" s="26" t="s">
        <v>111</v>
      </c>
      <c r="C48" s="26" t="s">
        <v>112</v>
      </c>
      <c r="D48" s="26"/>
      <c r="E48" s="26"/>
      <c r="F48" s="26"/>
      <c r="G48" s="26"/>
      <c r="H48" s="26"/>
    </row>
    <row r="49" spans="1:9">
      <c r="A49" s="27">
        <v>1214</v>
      </c>
      <c r="B49" s="25" t="s">
        <v>158</v>
      </c>
      <c r="C49" s="28">
        <v>0</v>
      </c>
      <c r="D49" s="143" t="s">
        <v>713</v>
      </c>
    </row>
    <row r="51" spans="1:9">
      <c r="A51" s="24" t="s">
        <v>159</v>
      </c>
      <c r="B51" s="24"/>
      <c r="C51" s="24"/>
      <c r="D51" s="24"/>
      <c r="E51" s="24"/>
      <c r="F51" s="24"/>
      <c r="G51" s="24"/>
      <c r="H51" s="24"/>
      <c r="I51" s="24"/>
    </row>
    <row r="52" spans="1:9">
      <c r="A52" s="26" t="s">
        <v>110</v>
      </c>
      <c r="B52" s="26" t="s">
        <v>111</v>
      </c>
      <c r="C52" s="26" t="s">
        <v>112</v>
      </c>
      <c r="D52" s="26" t="s">
        <v>160</v>
      </c>
      <c r="E52" s="26" t="s">
        <v>161</v>
      </c>
      <c r="F52" s="26" t="s">
        <v>150</v>
      </c>
      <c r="G52" s="26" t="s">
        <v>162</v>
      </c>
      <c r="H52" s="26" t="s">
        <v>163</v>
      </c>
      <c r="I52" s="26" t="s">
        <v>164</v>
      </c>
    </row>
    <row r="53" spans="1:9">
      <c r="A53" s="27">
        <v>1230</v>
      </c>
      <c r="B53" s="25" t="s">
        <v>165</v>
      </c>
      <c r="C53" s="28">
        <v>0</v>
      </c>
      <c r="D53" s="28">
        <v>0</v>
      </c>
      <c r="E53" s="28">
        <v>0</v>
      </c>
    </row>
    <row r="54" spans="1:9">
      <c r="A54" s="27">
        <v>1231</v>
      </c>
      <c r="B54" s="25" t="s">
        <v>168</v>
      </c>
      <c r="C54" s="28">
        <v>0</v>
      </c>
      <c r="D54" s="28">
        <v>0</v>
      </c>
      <c r="E54" s="28">
        <v>0</v>
      </c>
    </row>
    <row r="55" spans="1:9">
      <c r="A55" s="27">
        <v>1232</v>
      </c>
      <c r="B55" s="25" t="s">
        <v>170</v>
      </c>
      <c r="C55" s="28">
        <v>0</v>
      </c>
      <c r="D55" s="28">
        <v>0</v>
      </c>
      <c r="E55" s="28">
        <v>0</v>
      </c>
    </row>
    <row r="56" spans="1:9">
      <c r="A56" s="27">
        <v>1233</v>
      </c>
      <c r="B56" s="25" t="s">
        <v>171</v>
      </c>
      <c r="C56" s="28">
        <v>0</v>
      </c>
      <c r="D56" s="28">
        <v>0</v>
      </c>
      <c r="E56" s="28">
        <v>0</v>
      </c>
    </row>
    <row r="57" spans="1:9">
      <c r="A57" s="27">
        <v>1234</v>
      </c>
      <c r="B57" s="25" t="s">
        <v>172</v>
      </c>
      <c r="C57" s="28">
        <v>0</v>
      </c>
      <c r="D57" s="28">
        <v>0</v>
      </c>
      <c r="E57" s="28">
        <v>0</v>
      </c>
    </row>
    <row r="58" spans="1:9">
      <c r="A58" s="27">
        <v>1235</v>
      </c>
      <c r="B58" s="25" t="s">
        <v>173</v>
      </c>
      <c r="C58" s="28">
        <v>0</v>
      </c>
      <c r="D58" s="28">
        <v>0</v>
      </c>
      <c r="E58" s="28">
        <v>0</v>
      </c>
    </row>
    <row r="59" spans="1:9">
      <c r="A59" s="27">
        <v>1236</v>
      </c>
      <c r="B59" s="25" t="s">
        <v>174</v>
      </c>
      <c r="C59" s="28">
        <v>0</v>
      </c>
      <c r="D59" s="28">
        <v>0</v>
      </c>
      <c r="E59" s="28">
        <v>0</v>
      </c>
    </row>
    <row r="60" spans="1:9">
      <c r="A60" s="27">
        <v>1239</v>
      </c>
      <c r="B60" s="25" t="s">
        <v>175</v>
      </c>
      <c r="C60" s="28">
        <v>0</v>
      </c>
      <c r="D60" s="28">
        <v>0</v>
      </c>
      <c r="E60" s="28">
        <v>0</v>
      </c>
    </row>
    <row r="61" spans="1:9">
      <c r="A61" s="27">
        <v>1240</v>
      </c>
      <c r="B61" s="25" t="s">
        <v>176</v>
      </c>
      <c r="C61" s="28">
        <v>0</v>
      </c>
      <c r="D61" s="28">
        <v>0</v>
      </c>
      <c r="E61" s="28">
        <v>0</v>
      </c>
    </row>
    <row r="62" spans="1:9">
      <c r="A62" s="27">
        <v>1241</v>
      </c>
      <c r="B62" s="25" t="s">
        <v>177</v>
      </c>
      <c r="C62" s="28">
        <v>0</v>
      </c>
      <c r="D62" s="28">
        <v>0</v>
      </c>
      <c r="E62" s="28">
        <v>0</v>
      </c>
    </row>
    <row r="63" spans="1:9">
      <c r="A63" s="27">
        <v>1242</v>
      </c>
      <c r="B63" s="25" t="s">
        <v>179</v>
      </c>
      <c r="C63" s="28">
        <v>0</v>
      </c>
      <c r="D63" s="28">
        <v>0</v>
      </c>
      <c r="E63" s="28">
        <v>0</v>
      </c>
    </row>
    <row r="64" spans="1:9">
      <c r="A64" s="27">
        <v>1243</v>
      </c>
      <c r="B64" s="25" t="s">
        <v>181</v>
      </c>
      <c r="C64" s="28">
        <v>0</v>
      </c>
      <c r="D64" s="28">
        <v>0</v>
      </c>
      <c r="E64" s="28">
        <v>0</v>
      </c>
    </row>
    <row r="65" spans="1:9">
      <c r="A65" s="27">
        <v>1244</v>
      </c>
      <c r="B65" s="25" t="s">
        <v>182</v>
      </c>
      <c r="C65" s="28">
        <v>0</v>
      </c>
      <c r="D65" s="28">
        <v>0</v>
      </c>
      <c r="E65" s="28">
        <v>0</v>
      </c>
    </row>
    <row r="66" spans="1:9">
      <c r="A66" s="27">
        <v>1245</v>
      </c>
      <c r="B66" s="25" t="s">
        <v>184</v>
      </c>
      <c r="C66" s="28">
        <v>0</v>
      </c>
      <c r="D66" s="28">
        <v>0</v>
      </c>
      <c r="E66" s="28">
        <v>0</v>
      </c>
    </row>
    <row r="67" spans="1:9">
      <c r="A67" s="27">
        <v>1246</v>
      </c>
      <c r="B67" s="25" t="s">
        <v>186</v>
      </c>
      <c r="C67" s="28">
        <v>0</v>
      </c>
      <c r="D67" s="28">
        <v>0</v>
      </c>
      <c r="E67" s="28">
        <v>0</v>
      </c>
    </row>
    <row r="68" spans="1:9">
      <c r="A68" s="27">
        <v>1247</v>
      </c>
      <c r="B68" s="25" t="s">
        <v>188</v>
      </c>
      <c r="C68" s="28">
        <v>0</v>
      </c>
      <c r="D68" s="28">
        <v>0</v>
      </c>
      <c r="E68" s="28">
        <v>0</v>
      </c>
    </row>
    <row r="69" spans="1:9">
      <c r="A69" s="27">
        <v>1248</v>
      </c>
      <c r="B69" s="25" t="s">
        <v>189</v>
      </c>
      <c r="C69" s="28">
        <v>0</v>
      </c>
      <c r="D69" s="28">
        <v>0</v>
      </c>
      <c r="E69" s="28">
        <v>0</v>
      </c>
    </row>
    <row r="70" spans="1:9">
      <c r="D70" s="143" t="s">
        <v>713</v>
      </c>
    </row>
    <row r="71" spans="1:9">
      <c r="A71" s="24" t="s">
        <v>190</v>
      </c>
      <c r="B71" s="24"/>
      <c r="C71" s="24"/>
      <c r="D71" s="24"/>
      <c r="E71" s="24"/>
      <c r="F71" s="24"/>
      <c r="G71" s="24"/>
      <c r="H71" s="24"/>
      <c r="I71" s="24"/>
    </row>
    <row r="72" spans="1:9">
      <c r="A72" s="26" t="s">
        <v>110</v>
      </c>
      <c r="B72" s="26" t="s">
        <v>111</v>
      </c>
      <c r="C72" s="26" t="s">
        <v>112</v>
      </c>
      <c r="D72" s="26" t="s">
        <v>191</v>
      </c>
      <c r="E72" s="26" t="s">
        <v>192</v>
      </c>
      <c r="F72" s="26" t="s">
        <v>150</v>
      </c>
      <c r="G72" s="26" t="s">
        <v>162</v>
      </c>
      <c r="H72" s="26" t="s">
        <v>163</v>
      </c>
      <c r="I72" s="26" t="s">
        <v>164</v>
      </c>
    </row>
    <row r="73" spans="1:9">
      <c r="A73" s="27">
        <v>1250</v>
      </c>
      <c r="B73" s="25" t="s">
        <v>193</v>
      </c>
      <c r="C73" s="28">
        <v>0</v>
      </c>
      <c r="D73" s="28">
        <v>0</v>
      </c>
      <c r="E73" s="28">
        <v>0</v>
      </c>
    </row>
    <row r="74" spans="1:9">
      <c r="A74" s="27">
        <v>1251</v>
      </c>
      <c r="B74" s="25" t="s">
        <v>194</v>
      </c>
      <c r="C74" s="28">
        <v>0</v>
      </c>
      <c r="D74" s="28">
        <v>0</v>
      </c>
      <c r="E74" s="28">
        <v>0</v>
      </c>
    </row>
    <row r="75" spans="1:9">
      <c r="A75" s="27">
        <v>1252</v>
      </c>
      <c r="B75" s="25" t="s">
        <v>195</v>
      </c>
      <c r="C75" s="28">
        <v>0</v>
      </c>
      <c r="D75" s="28">
        <v>0</v>
      </c>
      <c r="E75" s="28">
        <v>0</v>
      </c>
    </row>
    <row r="76" spans="1:9">
      <c r="A76" s="27">
        <v>1253</v>
      </c>
      <c r="B76" s="25" t="s">
        <v>196</v>
      </c>
      <c r="C76" s="28">
        <v>0</v>
      </c>
      <c r="D76" s="28">
        <v>0</v>
      </c>
      <c r="E76" s="28">
        <v>0</v>
      </c>
    </row>
    <row r="77" spans="1:9">
      <c r="A77" s="27">
        <v>1254</v>
      </c>
      <c r="B77" s="25" t="s">
        <v>197</v>
      </c>
      <c r="C77" s="28">
        <v>0</v>
      </c>
      <c r="D77" s="28">
        <v>0</v>
      </c>
      <c r="E77" s="28">
        <v>0</v>
      </c>
    </row>
    <row r="78" spans="1:9">
      <c r="A78" s="27">
        <v>1259</v>
      </c>
      <c r="B78" s="25" t="s">
        <v>198</v>
      </c>
      <c r="C78" s="28">
        <v>0</v>
      </c>
      <c r="D78" s="28">
        <v>0</v>
      </c>
      <c r="E78" s="28">
        <v>0</v>
      </c>
    </row>
    <row r="79" spans="1:9">
      <c r="A79" s="27">
        <v>1270</v>
      </c>
      <c r="B79" s="25" t="s">
        <v>199</v>
      </c>
      <c r="C79" s="28">
        <v>0</v>
      </c>
      <c r="D79" s="28">
        <v>0</v>
      </c>
      <c r="E79" s="28">
        <v>0</v>
      </c>
    </row>
    <row r="80" spans="1:9">
      <c r="A80" s="27">
        <v>1271</v>
      </c>
      <c r="B80" s="25" t="s">
        <v>200</v>
      </c>
      <c r="C80" s="28">
        <v>0</v>
      </c>
      <c r="D80" s="28">
        <v>0</v>
      </c>
      <c r="E80" s="28">
        <v>0</v>
      </c>
    </row>
    <row r="81" spans="1:8">
      <c r="A81" s="27">
        <v>1272</v>
      </c>
      <c r="B81" s="25" t="s">
        <v>201</v>
      </c>
      <c r="C81" s="28">
        <v>0</v>
      </c>
      <c r="D81" s="28">
        <v>0</v>
      </c>
      <c r="E81" s="28">
        <v>0</v>
      </c>
    </row>
    <row r="82" spans="1:8">
      <c r="A82" s="27">
        <v>1273</v>
      </c>
      <c r="B82" s="25" t="s">
        <v>202</v>
      </c>
      <c r="C82" s="28">
        <v>0</v>
      </c>
      <c r="D82" s="28">
        <v>0</v>
      </c>
      <c r="E82" s="28">
        <v>0</v>
      </c>
    </row>
    <row r="83" spans="1:8">
      <c r="A83" s="27">
        <v>1274</v>
      </c>
      <c r="B83" s="25" t="s">
        <v>203</v>
      </c>
      <c r="C83" s="28">
        <v>0</v>
      </c>
      <c r="D83" s="28">
        <v>0</v>
      </c>
      <c r="E83" s="28">
        <v>0</v>
      </c>
    </row>
    <row r="84" spans="1:8">
      <c r="A84" s="27">
        <v>1275</v>
      </c>
      <c r="B84" s="25" t="s">
        <v>204</v>
      </c>
      <c r="C84" s="28">
        <v>0</v>
      </c>
      <c r="D84" s="28">
        <v>0</v>
      </c>
      <c r="E84" s="28">
        <v>0</v>
      </c>
    </row>
    <row r="85" spans="1:8">
      <c r="A85" s="27">
        <v>1279</v>
      </c>
      <c r="B85" s="25" t="s">
        <v>205</v>
      </c>
      <c r="C85" s="28">
        <v>0</v>
      </c>
      <c r="D85" s="28">
        <v>0</v>
      </c>
      <c r="E85" s="28">
        <v>0</v>
      </c>
    </row>
    <row r="86" spans="1:8">
      <c r="D86" s="143" t="s">
        <v>713</v>
      </c>
    </row>
    <row r="87" spans="1:8">
      <c r="A87" s="24" t="s">
        <v>206</v>
      </c>
      <c r="B87" s="24"/>
      <c r="C87" s="24"/>
      <c r="D87" s="24"/>
      <c r="E87" s="24"/>
      <c r="F87" s="24"/>
      <c r="G87" s="24"/>
      <c r="H87" s="24"/>
    </row>
    <row r="88" spans="1:8">
      <c r="A88" s="26" t="s">
        <v>110</v>
      </c>
      <c r="B88" s="26" t="s">
        <v>111</v>
      </c>
      <c r="C88" s="26" t="s">
        <v>112</v>
      </c>
      <c r="D88" s="26" t="s">
        <v>207</v>
      </c>
      <c r="E88" s="26"/>
      <c r="F88" s="26"/>
      <c r="G88" s="26"/>
      <c r="H88" s="26"/>
    </row>
    <row r="89" spans="1:8">
      <c r="A89" s="27">
        <v>1160</v>
      </c>
      <c r="B89" s="25" t="s">
        <v>208</v>
      </c>
      <c r="C89" s="28">
        <v>0</v>
      </c>
    </row>
    <row r="90" spans="1:8">
      <c r="A90" s="27">
        <v>1161</v>
      </c>
      <c r="B90" s="25" t="s">
        <v>209</v>
      </c>
      <c r="C90" s="28">
        <v>0</v>
      </c>
    </row>
    <row r="91" spans="1:8">
      <c r="A91" s="27">
        <v>1162</v>
      </c>
      <c r="B91" s="25" t="s">
        <v>210</v>
      </c>
      <c r="C91" s="28">
        <v>0</v>
      </c>
      <c r="D91" s="143" t="s">
        <v>713</v>
      </c>
    </row>
    <row r="93" spans="1:8">
      <c r="A93" s="24" t="s">
        <v>211</v>
      </c>
      <c r="B93" s="24"/>
      <c r="C93" s="24"/>
      <c r="D93" s="24"/>
      <c r="E93" s="24"/>
      <c r="F93" s="24"/>
      <c r="G93" s="24"/>
      <c r="H93" s="24"/>
    </row>
    <row r="94" spans="1:8">
      <c r="A94" s="26" t="s">
        <v>110</v>
      </c>
      <c r="B94" s="26" t="s">
        <v>111</v>
      </c>
      <c r="C94" s="26" t="s">
        <v>112</v>
      </c>
      <c r="D94" s="26" t="s">
        <v>128</v>
      </c>
      <c r="E94" s="26"/>
      <c r="F94" s="26"/>
      <c r="G94" s="26"/>
      <c r="H94" s="26"/>
    </row>
    <row r="95" spans="1:8">
      <c r="A95" s="27">
        <v>1290</v>
      </c>
      <c r="B95" s="25" t="s">
        <v>212</v>
      </c>
      <c r="C95" s="28">
        <v>0</v>
      </c>
    </row>
    <row r="96" spans="1:8">
      <c r="A96" s="27">
        <v>1291</v>
      </c>
      <c r="B96" s="25" t="s">
        <v>213</v>
      </c>
      <c r="C96" s="28">
        <v>0</v>
      </c>
    </row>
    <row r="97" spans="1:8">
      <c r="A97" s="27">
        <v>1292</v>
      </c>
      <c r="B97" s="25" t="s">
        <v>214</v>
      </c>
      <c r="C97" s="28">
        <v>0</v>
      </c>
    </row>
    <row r="98" spans="1:8">
      <c r="A98" s="27">
        <v>1293</v>
      </c>
      <c r="B98" s="25" t="s">
        <v>215</v>
      </c>
      <c r="C98" s="28">
        <v>0</v>
      </c>
      <c r="D98" s="143" t="s">
        <v>713</v>
      </c>
    </row>
    <row r="100" spans="1:8">
      <c r="A100" s="24" t="s">
        <v>216</v>
      </c>
      <c r="B100" s="24"/>
      <c r="C100" s="24"/>
      <c r="D100" s="24"/>
      <c r="E100" s="24"/>
      <c r="F100" s="24"/>
      <c r="G100" s="24"/>
      <c r="H100" s="24"/>
    </row>
    <row r="101" spans="1:8">
      <c r="A101" s="26" t="s">
        <v>110</v>
      </c>
      <c r="B101" s="26" t="s">
        <v>111</v>
      </c>
      <c r="C101" s="26" t="s">
        <v>112</v>
      </c>
      <c r="D101" s="26" t="s">
        <v>124</v>
      </c>
      <c r="E101" s="26" t="s">
        <v>125</v>
      </c>
      <c r="F101" s="26" t="s">
        <v>126</v>
      </c>
      <c r="G101" s="26" t="s">
        <v>217</v>
      </c>
      <c r="H101" s="26" t="s">
        <v>218</v>
      </c>
    </row>
    <row r="102" spans="1:8">
      <c r="A102" s="27">
        <v>2110</v>
      </c>
      <c r="B102" s="25" t="s">
        <v>219</v>
      </c>
      <c r="C102" s="158">
        <v>-0.45</v>
      </c>
      <c r="D102" s="28">
        <v>0</v>
      </c>
      <c r="E102" s="28">
        <v>0</v>
      </c>
      <c r="F102" s="28">
        <v>0</v>
      </c>
      <c r="G102" s="28">
        <v>0</v>
      </c>
    </row>
    <row r="103" spans="1:8">
      <c r="A103" s="27">
        <v>2111</v>
      </c>
      <c r="B103" s="25" t="s">
        <v>220</v>
      </c>
      <c r="C103" s="28">
        <v>0</v>
      </c>
      <c r="D103" s="28">
        <v>0</v>
      </c>
      <c r="E103" s="28">
        <v>0</v>
      </c>
      <c r="F103" s="28">
        <v>0</v>
      </c>
      <c r="G103" s="28">
        <v>0</v>
      </c>
    </row>
    <row r="104" spans="1:8">
      <c r="A104" s="27">
        <v>2112</v>
      </c>
      <c r="B104" s="25" t="s">
        <v>221</v>
      </c>
      <c r="C104" s="28">
        <v>0</v>
      </c>
      <c r="D104" s="28">
        <v>0</v>
      </c>
      <c r="E104" s="28">
        <v>0</v>
      </c>
      <c r="F104" s="28">
        <v>0</v>
      </c>
      <c r="G104" s="28">
        <v>0</v>
      </c>
    </row>
    <row r="105" spans="1:8">
      <c r="A105" s="27">
        <v>2113</v>
      </c>
      <c r="B105" s="25" t="s">
        <v>222</v>
      </c>
      <c r="C105" s="28">
        <v>0</v>
      </c>
      <c r="D105" s="28">
        <v>0</v>
      </c>
      <c r="E105" s="28">
        <v>0</v>
      </c>
      <c r="F105" s="28">
        <v>0</v>
      </c>
      <c r="G105" s="28">
        <v>0</v>
      </c>
    </row>
    <row r="106" spans="1:8">
      <c r="A106" s="27">
        <v>2114</v>
      </c>
      <c r="B106" s="25" t="s">
        <v>223</v>
      </c>
      <c r="C106" s="28">
        <v>0</v>
      </c>
      <c r="D106" s="28">
        <v>0</v>
      </c>
      <c r="E106" s="28">
        <v>0</v>
      </c>
      <c r="F106" s="28">
        <v>0</v>
      </c>
      <c r="G106" s="28">
        <v>0</v>
      </c>
    </row>
    <row r="107" spans="1:8">
      <c r="A107" s="27">
        <v>2115</v>
      </c>
      <c r="B107" s="25" t="s">
        <v>224</v>
      </c>
      <c r="C107" s="28">
        <v>0</v>
      </c>
      <c r="D107" s="28">
        <v>0</v>
      </c>
      <c r="E107" s="28">
        <v>0</v>
      </c>
      <c r="F107" s="28">
        <v>0</v>
      </c>
      <c r="G107" s="28">
        <v>0</v>
      </c>
    </row>
    <row r="108" spans="1:8">
      <c r="A108" s="27">
        <v>2116</v>
      </c>
      <c r="B108" s="25" t="s">
        <v>225</v>
      </c>
      <c r="C108" s="28">
        <v>0</v>
      </c>
      <c r="D108" s="28">
        <v>0</v>
      </c>
      <c r="E108" s="28">
        <v>0</v>
      </c>
      <c r="F108" s="28">
        <v>0</v>
      </c>
      <c r="G108" s="28">
        <v>0</v>
      </c>
    </row>
    <row r="109" spans="1:8">
      <c r="A109" s="27">
        <v>2117</v>
      </c>
      <c r="B109" s="25" t="s">
        <v>226</v>
      </c>
      <c r="C109" s="28">
        <v>0</v>
      </c>
      <c r="D109" s="28">
        <v>0</v>
      </c>
      <c r="E109" s="28">
        <v>0</v>
      </c>
      <c r="F109" s="28">
        <v>0</v>
      </c>
      <c r="G109" s="28">
        <v>0</v>
      </c>
    </row>
    <row r="110" spans="1:8">
      <c r="A110" s="27">
        <v>2118</v>
      </c>
      <c r="B110" s="25" t="s">
        <v>227</v>
      </c>
      <c r="C110" s="28">
        <v>0</v>
      </c>
      <c r="D110" s="28">
        <v>0</v>
      </c>
      <c r="E110" s="28">
        <v>0</v>
      </c>
      <c r="F110" s="28">
        <v>0</v>
      </c>
      <c r="G110" s="28">
        <v>0</v>
      </c>
    </row>
    <row r="111" spans="1:8">
      <c r="A111" s="27">
        <v>2119</v>
      </c>
      <c r="B111" s="25" t="s">
        <v>228</v>
      </c>
      <c r="C111" s="28">
        <v>0</v>
      </c>
      <c r="D111" s="28">
        <v>0</v>
      </c>
      <c r="E111" s="28">
        <v>0</v>
      </c>
      <c r="F111" s="28">
        <v>0</v>
      </c>
      <c r="G111" s="28">
        <v>0</v>
      </c>
    </row>
    <row r="112" spans="1:8">
      <c r="A112" s="27">
        <v>2120</v>
      </c>
      <c r="B112" s="25" t="s">
        <v>229</v>
      </c>
      <c r="C112" s="28">
        <v>0</v>
      </c>
      <c r="D112" s="28">
        <v>0</v>
      </c>
      <c r="E112" s="28">
        <v>0</v>
      </c>
      <c r="F112" s="28">
        <v>0</v>
      </c>
      <c r="G112" s="28">
        <v>0</v>
      </c>
    </row>
    <row r="113" spans="1:8">
      <c r="A113" s="27">
        <v>2121</v>
      </c>
      <c r="B113" s="25" t="s">
        <v>230</v>
      </c>
      <c r="C113" s="28">
        <v>0</v>
      </c>
      <c r="D113" s="28">
        <v>0</v>
      </c>
      <c r="E113" s="28">
        <v>0</v>
      </c>
      <c r="F113" s="28">
        <v>0</v>
      </c>
      <c r="G113" s="28">
        <v>0</v>
      </c>
    </row>
    <row r="114" spans="1:8">
      <c r="A114" s="27">
        <v>2122</v>
      </c>
      <c r="B114" s="25" t="s">
        <v>231</v>
      </c>
      <c r="C114" s="28">
        <v>0</v>
      </c>
      <c r="D114" s="28">
        <v>0</v>
      </c>
      <c r="E114" s="28">
        <v>0</v>
      </c>
      <c r="F114" s="28">
        <v>0</v>
      </c>
      <c r="G114" s="28">
        <v>0</v>
      </c>
    </row>
    <row r="115" spans="1:8">
      <c r="A115" s="27">
        <v>2129</v>
      </c>
      <c r="B115" s="25" t="s">
        <v>232</v>
      </c>
      <c r="C115" s="28">
        <v>0</v>
      </c>
      <c r="D115" s="28">
        <v>0</v>
      </c>
      <c r="E115" s="28">
        <v>0</v>
      </c>
      <c r="F115" s="28">
        <v>0</v>
      </c>
      <c r="G115" s="28">
        <v>0</v>
      </c>
      <c r="H115" s="25" t="s">
        <v>2563</v>
      </c>
    </row>
    <row r="116" spans="1:8">
      <c r="D116" s="143"/>
    </row>
    <row r="117" spans="1:8">
      <c r="A117" s="24" t="s">
        <v>233</v>
      </c>
      <c r="B117" s="24"/>
      <c r="C117" s="24"/>
      <c r="D117" s="24"/>
      <c r="E117" s="24"/>
      <c r="F117" s="24"/>
      <c r="G117" s="24"/>
      <c r="H117" s="24"/>
    </row>
    <row r="118" spans="1:8">
      <c r="A118" s="26" t="s">
        <v>110</v>
      </c>
      <c r="B118" s="26" t="s">
        <v>111</v>
      </c>
      <c r="C118" s="26" t="s">
        <v>112</v>
      </c>
      <c r="D118" s="26" t="s">
        <v>234</v>
      </c>
      <c r="E118" s="26" t="s">
        <v>128</v>
      </c>
      <c r="F118" s="26"/>
      <c r="G118" s="26"/>
      <c r="H118" s="26"/>
    </row>
    <row r="119" spans="1:8">
      <c r="A119" s="27">
        <v>2160</v>
      </c>
      <c r="B119" s="25" t="s">
        <v>235</v>
      </c>
      <c r="C119" s="28">
        <v>0</v>
      </c>
    </row>
    <row r="120" spans="1:8">
      <c r="A120" s="27">
        <v>2161</v>
      </c>
      <c r="B120" s="25" t="s">
        <v>236</v>
      </c>
      <c r="C120" s="28">
        <v>0</v>
      </c>
    </row>
    <row r="121" spans="1:8">
      <c r="A121" s="27">
        <v>2162</v>
      </c>
      <c r="B121" s="25" t="s">
        <v>237</v>
      </c>
      <c r="C121" s="28">
        <v>0</v>
      </c>
    </row>
    <row r="122" spans="1:8">
      <c r="A122" s="27">
        <v>2163</v>
      </c>
      <c r="B122" s="25" t="s">
        <v>238</v>
      </c>
      <c r="C122" s="28">
        <v>0</v>
      </c>
    </row>
    <row r="123" spans="1:8">
      <c r="A123" s="27">
        <v>2164</v>
      </c>
      <c r="B123" s="25" t="s">
        <v>239</v>
      </c>
      <c r="C123" s="28">
        <v>0</v>
      </c>
    </row>
    <row r="124" spans="1:8">
      <c r="A124" s="27">
        <v>2165</v>
      </c>
      <c r="B124" s="25" t="s">
        <v>240</v>
      </c>
      <c r="C124" s="28">
        <v>0</v>
      </c>
    </row>
    <row r="125" spans="1:8">
      <c r="A125" s="27">
        <v>2166</v>
      </c>
      <c r="B125" s="25" t="s">
        <v>241</v>
      </c>
      <c r="C125" s="28">
        <v>0</v>
      </c>
    </row>
    <row r="126" spans="1:8">
      <c r="A126" s="27">
        <v>2250</v>
      </c>
      <c r="B126" s="25" t="s">
        <v>242</v>
      </c>
      <c r="C126" s="28">
        <v>0</v>
      </c>
    </row>
    <row r="127" spans="1:8">
      <c r="A127" s="27">
        <v>2251</v>
      </c>
      <c r="B127" s="25" t="s">
        <v>243</v>
      </c>
      <c r="C127" s="28">
        <v>0</v>
      </c>
    </row>
    <row r="128" spans="1:8">
      <c r="A128" s="27">
        <v>2252</v>
      </c>
      <c r="B128" s="25" t="s">
        <v>244</v>
      </c>
      <c r="C128" s="28">
        <v>0</v>
      </c>
    </row>
    <row r="129" spans="1:8">
      <c r="A129" s="27">
        <v>2253</v>
      </c>
      <c r="B129" s="25" t="s">
        <v>245</v>
      </c>
      <c r="C129" s="28">
        <v>0</v>
      </c>
    </row>
    <row r="130" spans="1:8">
      <c r="A130" s="27">
        <v>2254</v>
      </c>
      <c r="B130" s="25" t="s">
        <v>246</v>
      </c>
      <c r="C130" s="28">
        <v>0</v>
      </c>
    </row>
    <row r="131" spans="1:8">
      <c r="A131" s="27">
        <v>2255</v>
      </c>
      <c r="B131" s="25" t="s">
        <v>247</v>
      </c>
      <c r="C131" s="28">
        <v>0</v>
      </c>
    </row>
    <row r="132" spans="1:8">
      <c r="A132" s="27">
        <v>2256</v>
      </c>
      <c r="B132" s="25" t="s">
        <v>248</v>
      </c>
      <c r="C132" s="28">
        <v>0</v>
      </c>
      <c r="D132" s="143" t="s">
        <v>713</v>
      </c>
    </row>
    <row r="134" spans="1:8">
      <c r="A134" s="24" t="s">
        <v>249</v>
      </c>
      <c r="B134" s="24"/>
      <c r="C134" s="24"/>
      <c r="D134" s="24"/>
      <c r="E134" s="24"/>
      <c r="F134" s="24"/>
      <c r="G134" s="24"/>
      <c r="H134" s="24"/>
    </row>
    <row r="135" spans="1:8">
      <c r="A135" s="29" t="s">
        <v>110</v>
      </c>
      <c r="B135" s="29" t="s">
        <v>111</v>
      </c>
      <c r="C135" s="29" t="s">
        <v>112</v>
      </c>
      <c r="D135" s="29" t="s">
        <v>234</v>
      </c>
      <c r="E135" s="29" t="s">
        <v>128</v>
      </c>
      <c r="F135" s="29"/>
      <c r="G135" s="29"/>
      <c r="H135" s="29"/>
    </row>
    <row r="136" spans="1:8">
      <c r="A136" s="27">
        <v>2159</v>
      </c>
      <c r="B136" s="25" t="s">
        <v>250</v>
      </c>
      <c r="C136" s="28">
        <v>0</v>
      </c>
    </row>
    <row r="137" spans="1:8">
      <c r="A137" s="27">
        <v>2199</v>
      </c>
      <c r="B137" s="25" t="s">
        <v>251</v>
      </c>
      <c r="C137" s="28">
        <v>0</v>
      </c>
    </row>
    <row r="138" spans="1:8">
      <c r="A138" s="27">
        <v>2240</v>
      </c>
      <c r="B138" s="25" t="s">
        <v>252</v>
      </c>
      <c r="C138" s="28">
        <v>0</v>
      </c>
      <c r="D138" s="143" t="s">
        <v>713</v>
      </c>
    </row>
    <row r="139" spans="1:8">
      <c r="A139" s="27">
        <v>2241</v>
      </c>
      <c r="B139" s="25" t="s">
        <v>253</v>
      </c>
      <c r="C139" s="28">
        <v>0</v>
      </c>
    </row>
    <row r="140" spans="1:8">
      <c r="A140" s="27">
        <v>2242</v>
      </c>
      <c r="B140" s="25" t="s">
        <v>254</v>
      </c>
      <c r="C140" s="28">
        <v>0</v>
      </c>
    </row>
    <row r="141" spans="1:8">
      <c r="A141" s="27">
        <v>2249</v>
      </c>
      <c r="B141" s="25" t="s">
        <v>255</v>
      </c>
      <c r="C141" s="28">
        <v>0</v>
      </c>
      <c r="D141" s="143"/>
    </row>
    <row r="145" spans="1:6">
      <c r="A145" s="147" t="s">
        <v>104</v>
      </c>
      <c r="C145" s="730"/>
    </row>
    <row r="146" spans="1:6">
      <c r="B146" s="147"/>
      <c r="C146" s="730"/>
    </row>
    <row r="147" spans="1:6">
      <c r="B147" s="730"/>
      <c r="C147" s="730"/>
    </row>
    <row r="148" spans="1:6">
      <c r="B148" s="730"/>
      <c r="C148" s="730"/>
    </row>
    <row r="149" spans="1:6">
      <c r="B149" s="731" t="s">
        <v>2564</v>
      </c>
      <c r="C149" s="139"/>
      <c r="D149" s="140"/>
      <c r="E149" s="731" t="s">
        <v>2565</v>
      </c>
    </row>
    <row r="150" spans="1:6" ht="14.25" customHeight="1">
      <c r="B150" s="215" t="s">
        <v>2566</v>
      </c>
      <c r="C150" s="139"/>
      <c r="D150" s="140"/>
      <c r="E150" s="215" t="s">
        <v>2567</v>
      </c>
    </row>
    <row r="151" spans="1:6">
      <c r="B151" s="139"/>
      <c r="C151" s="139"/>
      <c r="D151" s="140"/>
      <c r="E151" s="140"/>
      <c r="F151" s="140"/>
    </row>
    <row r="152" spans="1:6">
      <c r="B152" s="139"/>
      <c r="C152" s="139"/>
      <c r="D152" s="140"/>
      <c r="E152" s="140"/>
      <c r="F152" s="140"/>
    </row>
    <row r="153" spans="1:6">
      <c r="B153" s="139"/>
      <c r="C153" s="821" t="s">
        <v>2568</v>
      </c>
      <c r="D153" s="821"/>
      <c r="E153" s="140"/>
      <c r="F153" s="140"/>
    </row>
    <row r="154" spans="1:6">
      <c r="B154" s="139"/>
      <c r="C154" s="822" t="s">
        <v>2569</v>
      </c>
      <c r="D154" s="822"/>
      <c r="E154" s="139"/>
      <c r="F154" s="140"/>
    </row>
  </sheetData>
  <sheetProtection formatCells="0" formatColumns="0" formatRows="0" insertColumns="0" insertRows="0" insertHyperlinks="0" deleteColumns="0" deleteRows="0" sort="0" autoFilter="0" pivotTables="0"/>
  <mergeCells count="5">
    <mergeCell ref="A1:F1"/>
    <mergeCell ref="A2:F2"/>
    <mergeCell ref="A3:F3"/>
    <mergeCell ref="C153:D153"/>
    <mergeCell ref="C154:D154"/>
  </mergeCells>
  <pageMargins left="0.7" right="0.7" top="0.75" bottom="0.75" header="0.3" footer="0.3"/>
  <pageSetup paperSize="5" scale="70" orientation="landscape" r:id="rId1"/>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1"/>
  <sheetViews>
    <sheetView zoomScaleNormal="100" workbookViewId="0">
      <selection activeCell="A20" sqref="A20"/>
    </sheetView>
  </sheetViews>
  <sheetFormatPr baseColWidth="10" defaultColWidth="9.140625" defaultRowHeight="11.25"/>
  <cols>
    <col min="1" max="1" width="10" style="25" customWidth="1"/>
    <col min="2" max="2" width="83" style="25" customWidth="1"/>
    <col min="3" max="3" width="27.42578125" style="25" customWidth="1"/>
    <col min="4" max="4" width="30" style="25" customWidth="1"/>
    <col min="5" max="5" width="27.5703125" style="25" customWidth="1"/>
    <col min="6" max="6" width="10" style="25" bestFit="1" customWidth="1"/>
    <col min="7" max="16384" width="9.140625" style="25"/>
  </cols>
  <sheetData>
    <row r="1" spans="1:5" s="30" customFormat="1" ht="18.95" customHeight="1">
      <c r="A1" s="747" t="str">
        <f>'ESF-FIFOSEC'!A1</f>
        <v xml:space="preserve">FIDEICOMISO PARA EL FORTALECIMIENTO DE LA SEGURIDAD CIUDADANA  &lt;&lt;FIFOSEC&gt;&gt; </v>
      </c>
      <c r="B1" s="747"/>
      <c r="C1" s="747"/>
      <c r="D1" s="6" t="s">
        <v>42</v>
      </c>
      <c r="E1" s="21">
        <v>2018</v>
      </c>
    </row>
    <row r="2" spans="1:5" s="22" customFormat="1" ht="18.95" customHeight="1">
      <c r="A2" s="747" t="s">
        <v>256</v>
      </c>
      <c r="B2" s="747"/>
      <c r="C2" s="747"/>
      <c r="D2" s="6" t="s">
        <v>44</v>
      </c>
      <c r="E2" s="21" t="s">
        <v>45</v>
      </c>
    </row>
    <row r="3" spans="1:5" s="22" customFormat="1" ht="18.95" customHeight="1">
      <c r="A3" s="747" t="str">
        <f>'ESF-FIFOSEC'!A3</f>
        <v>Correspondiente del 01 DE ENERO al 31 DE DICIEMBRE 2018</v>
      </c>
      <c r="B3" s="747"/>
      <c r="C3" s="747"/>
      <c r="D3" s="6" t="s">
        <v>47</v>
      </c>
      <c r="E3" s="21">
        <v>4</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27">
        <v>4100</v>
      </c>
      <c r="B8" s="25" t="s">
        <v>259</v>
      </c>
      <c r="C8" s="28">
        <v>0</v>
      </c>
    </row>
    <row r="9" spans="1:5">
      <c r="A9" s="27">
        <v>4110</v>
      </c>
      <c r="B9" s="25" t="s">
        <v>260</v>
      </c>
      <c r="C9" s="28">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row>
    <row r="14" spans="1:5">
      <c r="A14" s="27">
        <v>4115</v>
      </c>
      <c r="B14" s="25" t="s">
        <v>265</v>
      </c>
      <c r="C14" s="28">
        <v>0</v>
      </c>
    </row>
    <row r="15" spans="1:5">
      <c r="A15" s="27">
        <v>4116</v>
      </c>
      <c r="B15" s="25" t="s">
        <v>266</v>
      </c>
      <c r="C15" s="28">
        <v>0</v>
      </c>
    </row>
    <row r="16" spans="1:5">
      <c r="A16" s="27">
        <v>4117</v>
      </c>
      <c r="B16" s="25" t="s">
        <v>267</v>
      </c>
      <c r="C16" s="28">
        <v>0</v>
      </c>
    </row>
    <row r="17" spans="1:5">
      <c r="A17" s="27">
        <v>4119</v>
      </c>
      <c r="B17" s="25" t="s">
        <v>268</v>
      </c>
      <c r="C17" s="28">
        <v>0</v>
      </c>
    </row>
    <row r="18" spans="1:5">
      <c r="A18" s="27">
        <v>4120</v>
      </c>
      <c r="B18" s="25" t="s">
        <v>269</v>
      </c>
      <c r="C18" s="28">
        <v>0</v>
      </c>
      <c r="D18" s="142" t="s">
        <v>713</v>
      </c>
      <c r="E18" s="27"/>
    </row>
    <row r="19" spans="1:5">
      <c r="A19" s="27">
        <v>4121</v>
      </c>
      <c r="B19" s="25" t="s">
        <v>270</v>
      </c>
      <c r="C19" s="28">
        <v>0</v>
      </c>
    </row>
    <row r="20" spans="1:5">
      <c r="A20" s="27">
        <v>4122</v>
      </c>
      <c r="B20" s="25" t="s">
        <v>271</v>
      </c>
      <c r="C20" s="28">
        <v>0</v>
      </c>
    </row>
    <row r="21" spans="1:5">
      <c r="A21" s="27">
        <v>4123</v>
      </c>
      <c r="B21" s="25" t="s">
        <v>272</v>
      </c>
      <c r="C21" s="28">
        <v>0</v>
      </c>
    </row>
    <row r="22" spans="1:5">
      <c r="A22" s="27">
        <v>4124</v>
      </c>
      <c r="B22" s="25" t="s">
        <v>273</v>
      </c>
      <c r="C22" s="28">
        <v>0</v>
      </c>
    </row>
    <row r="23" spans="1:5">
      <c r="A23" s="27">
        <v>4129</v>
      </c>
      <c r="B23" s="25" t="s">
        <v>274</v>
      </c>
      <c r="C23" s="28">
        <v>0</v>
      </c>
    </row>
    <row r="24" spans="1:5">
      <c r="A24" s="27">
        <v>4130</v>
      </c>
      <c r="B24" s="25" t="s">
        <v>275</v>
      </c>
      <c r="C24" s="28">
        <v>0</v>
      </c>
    </row>
    <row r="25" spans="1:5">
      <c r="A25" s="27">
        <v>4131</v>
      </c>
      <c r="B25" s="25" t="s">
        <v>276</v>
      </c>
      <c r="C25" s="28">
        <v>0</v>
      </c>
    </row>
    <row r="26" spans="1:5">
      <c r="A26" s="27">
        <v>4140</v>
      </c>
      <c r="B26" s="25" t="s">
        <v>277</v>
      </c>
      <c r="C26" s="28">
        <v>0</v>
      </c>
    </row>
    <row r="27" spans="1:5">
      <c r="A27" s="27">
        <v>4141</v>
      </c>
      <c r="B27" s="25" t="s">
        <v>278</v>
      </c>
      <c r="C27" s="28">
        <v>0</v>
      </c>
    </row>
    <row r="28" spans="1:5">
      <c r="A28" s="27">
        <v>4142</v>
      </c>
      <c r="B28" s="25" t="s">
        <v>279</v>
      </c>
      <c r="C28" s="28">
        <v>0</v>
      </c>
    </row>
    <row r="29" spans="1:5">
      <c r="A29" s="27">
        <v>4143</v>
      </c>
      <c r="B29" s="25" t="s">
        <v>280</v>
      </c>
      <c r="C29" s="28">
        <v>0</v>
      </c>
    </row>
    <row r="30" spans="1:5">
      <c r="A30" s="27">
        <v>4144</v>
      </c>
      <c r="B30" s="25" t="s">
        <v>282</v>
      </c>
      <c r="C30" s="28">
        <v>0</v>
      </c>
    </row>
    <row r="31" spans="1:5">
      <c r="A31" s="27">
        <v>4149</v>
      </c>
      <c r="B31" s="25" t="s">
        <v>283</v>
      </c>
      <c r="C31" s="28">
        <v>0</v>
      </c>
    </row>
    <row r="32" spans="1:5">
      <c r="A32" s="27">
        <v>4150</v>
      </c>
      <c r="B32" s="25" t="s">
        <v>284</v>
      </c>
      <c r="C32" s="28">
        <v>0</v>
      </c>
    </row>
    <row r="33" spans="1:3">
      <c r="A33" s="27">
        <v>4151</v>
      </c>
      <c r="B33" s="25" t="s">
        <v>285</v>
      </c>
      <c r="C33" s="28">
        <v>0</v>
      </c>
    </row>
    <row r="34" spans="1:3">
      <c r="A34" s="27">
        <v>4152</v>
      </c>
      <c r="B34" s="25" t="s">
        <v>286</v>
      </c>
      <c r="C34" s="28">
        <v>0</v>
      </c>
    </row>
    <row r="35" spans="1:3">
      <c r="A35" s="27">
        <v>4153</v>
      </c>
      <c r="B35" s="25" t="s">
        <v>287</v>
      </c>
      <c r="C35" s="28">
        <v>0</v>
      </c>
    </row>
    <row r="36" spans="1:3">
      <c r="A36" s="27">
        <v>4159</v>
      </c>
      <c r="B36" s="25" t="s">
        <v>288</v>
      </c>
      <c r="C36" s="28">
        <v>0</v>
      </c>
    </row>
    <row r="37" spans="1:3">
      <c r="A37" s="27">
        <v>4160</v>
      </c>
      <c r="B37" s="25" t="s">
        <v>290</v>
      </c>
      <c r="C37" s="28">
        <v>0</v>
      </c>
    </row>
    <row r="38" spans="1:3">
      <c r="A38" s="27">
        <v>4161</v>
      </c>
      <c r="B38" s="25" t="s">
        <v>291</v>
      </c>
      <c r="C38" s="28">
        <v>0</v>
      </c>
    </row>
    <row r="39" spans="1:3">
      <c r="A39" s="27">
        <v>4162</v>
      </c>
      <c r="B39" s="25" t="s">
        <v>292</v>
      </c>
      <c r="C39" s="28">
        <v>0</v>
      </c>
    </row>
    <row r="40" spans="1:3">
      <c r="A40" s="27">
        <v>4163</v>
      </c>
      <c r="B40" s="25" t="s">
        <v>293</v>
      </c>
      <c r="C40" s="28">
        <v>0</v>
      </c>
    </row>
    <row r="41" spans="1:3">
      <c r="A41" s="27">
        <v>4164</v>
      </c>
      <c r="B41" s="25" t="s">
        <v>294</v>
      </c>
      <c r="C41" s="28">
        <v>0</v>
      </c>
    </row>
    <row r="42" spans="1:3">
      <c r="A42" s="27">
        <v>4165</v>
      </c>
      <c r="B42" s="25" t="s">
        <v>295</v>
      </c>
      <c r="C42" s="28">
        <v>0</v>
      </c>
    </row>
    <row r="43" spans="1:3">
      <c r="A43" s="27">
        <v>4166</v>
      </c>
      <c r="B43" s="25" t="s">
        <v>296</v>
      </c>
      <c r="C43" s="28">
        <v>0</v>
      </c>
    </row>
    <row r="44" spans="1:3">
      <c r="A44" s="27">
        <v>4167</v>
      </c>
      <c r="B44" s="25" t="s">
        <v>297</v>
      </c>
      <c r="C44" s="28">
        <v>0</v>
      </c>
    </row>
    <row r="45" spans="1:3">
      <c r="A45" s="27">
        <v>4168</v>
      </c>
      <c r="B45" s="25" t="s">
        <v>298</v>
      </c>
      <c r="C45" s="28">
        <v>0</v>
      </c>
    </row>
    <row r="46" spans="1:3">
      <c r="A46" s="27">
        <v>4169</v>
      </c>
      <c r="B46" s="25" t="s">
        <v>299</v>
      </c>
      <c r="C46" s="28">
        <v>0</v>
      </c>
    </row>
    <row r="47" spans="1:3">
      <c r="A47" s="27">
        <v>4170</v>
      </c>
      <c r="B47" s="25" t="s">
        <v>301</v>
      </c>
      <c r="C47" s="28">
        <v>0</v>
      </c>
    </row>
    <row r="48" spans="1:3">
      <c r="A48" s="27">
        <v>4171</v>
      </c>
      <c r="B48" s="25" t="s">
        <v>302</v>
      </c>
      <c r="C48" s="28">
        <v>0</v>
      </c>
    </row>
    <row r="49" spans="1:3">
      <c r="A49" s="27">
        <v>4172</v>
      </c>
      <c r="B49" s="25" t="s">
        <v>303</v>
      </c>
      <c r="C49" s="28">
        <v>0</v>
      </c>
    </row>
    <row r="50" spans="1:3">
      <c r="A50" s="27">
        <v>4173</v>
      </c>
      <c r="B50" s="25" t="s">
        <v>304</v>
      </c>
      <c r="C50" s="28">
        <v>0</v>
      </c>
    </row>
    <row r="51" spans="1:3">
      <c r="A51" s="27">
        <v>4174</v>
      </c>
      <c r="B51" s="25" t="s">
        <v>305</v>
      </c>
      <c r="C51" s="28">
        <v>0</v>
      </c>
    </row>
    <row r="52" spans="1:3">
      <c r="A52" s="27">
        <v>4190</v>
      </c>
      <c r="B52" s="25" t="s">
        <v>306</v>
      </c>
      <c r="C52" s="28">
        <v>0</v>
      </c>
    </row>
    <row r="53" spans="1:3">
      <c r="A53" s="27">
        <v>4191</v>
      </c>
      <c r="B53" s="25" t="s">
        <v>307</v>
      </c>
      <c r="C53" s="28">
        <v>0</v>
      </c>
    </row>
    <row r="54" spans="1:3">
      <c r="A54" s="27">
        <v>4192</v>
      </c>
      <c r="B54" s="25" t="s">
        <v>308</v>
      </c>
      <c r="C54" s="28">
        <v>0</v>
      </c>
    </row>
    <row r="55" spans="1:3">
      <c r="A55" s="27">
        <v>4200</v>
      </c>
      <c r="B55" s="25" t="s">
        <v>309</v>
      </c>
      <c r="C55" s="28">
        <v>0</v>
      </c>
    </row>
    <row r="56" spans="1:3">
      <c r="A56" s="27">
        <v>4210</v>
      </c>
      <c r="B56" s="25" t="s">
        <v>310</v>
      </c>
      <c r="C56" s="28">
        <v>0</v>
      </c>
    </row>
    <row r="57" spans="1:3">
      <c r="A57" s="27">
        <v>4211</v>
      </c>
      <c r="B57" s="25" t="s">
        <v>311</v>
      </c>
      <c r="C57" s="28">
        <v>0</v>
      </c>
    </row>
    <row r="58" spans="1:3">
      <c r="A58" s="27">
        <v>4212</v>
      </c>
      <c r="B58" s="25" t="s">
        <v>312</v>
      </c>
      <c r="C58" s="28">
        <v>0</v>
      </c>
    </row>
    <row r="59" spans="1:3">
      <c r="A59" s="27">
        <v>4213</v>
      </c>
      <c r="B59" s="25" t="s">
        <v>313</v>
      </c>
      <c r="C59" s="28">
        <v>0</v>
      </c>
    </row>
    <row r="60" spans="1:3">
      <c r="A60" s="27">
        <v>4220</v>
      </c>
      <c r="B60" s="25" t="s">
        <v>315</v>
      </c>
      <c r="C60" s="28">
        <v>0</v>
      </c>
    </row>
    <row r="61" spans="1:3">
      <c r="A61" s="27">
        <v>4221</v>
      </c>
      <c r="B61" s="25" t="s">
        <v>316</v>
      </c>
      <c r="C61" s="28">
        <v>0</v>
      </c>
    </row>
    <row r="62" spans="1:3">
      <c r="A62" s="27">
        <v>4222</v>
      </c>
      <c r="B62" s="25" t="s">
        <v>317</v>
      </c>
      <c r="C62" s="28">
        <v>0</v>
      </c>
    </row>
    <row r="63" spans="1:3">
      <c r="A63" s="27">
        <v>4223</v>
      </c>
      <c r="B63" s="25" t="s">
        <v>318</v>
      </c>
      <c r="C63" s="28">
        <v>0</v>
      </c>
    </row>
    <row r="64" spans="1:3">
      <c r="A64" s="27">
        <v>4224</v>
      </c>
      <c r="B64" s="25" t="s">
        <v>320</v>
      </c>
      <c r="C64" s="28">
        <v>0</v>
      </c>
    </row>
    <row r="65" spans="1:5">
      <c r="A65" s="27">
        <v>4225</v>
      </c>
      <c r="B65" s="25" t="s">
        <v>321</v>
      </c>
      <c r="C65" s="28">
        <v>0</v>
      </c>
    </row>
    <row r="66" spans="1:5">
      <c r="A66" s="27">
        <v>4226</v>
      </c>
      <c r="B66" s="25" t="s">
        <v>322</v>
      </c>
      <c r="C66" s="28">
        <v>0</v>
      </c>
    </row>
    <row r="68" spans="1:5">
      <c r="A68" s="24" t="s">
        <v>323</v>
      </c>
      <c r="B68" s="24"/>
      <c r="C68" s="24"/>
      <c r="D68" s="24"/>
      <c r="E68" s="24"/>
    </row>
    <row r="69" spans="1:5">
      <c r="A69" s="26" t="s">
        <v>110</v>
      </c>
      <c r="B69" s="26" t="s">
        <v>111</v>
      </c>
      <c r="C69" s="26" t="s">
        <v>112</v>
      </c>
      <c r="D69" s="26" t="s">
        <v>234</v>
      </c>
      <c r="E69" s="26" t="s">
        <v>128</v>
      </c>
    </row>
    <row r="70" spans="1:5">
      <c r="A70" s="27">
        <v>4300</v>
      </c>
      <c r="B70" s="25" t="s">
        <v>324</v>
      </c>
      <c r="C70" s="28">
        <v>1358518.04</v>
      </c>
    </row>
    <row r="71" spans="1:5">
      <c r="A71" s="27">
        <v>4310</v>
      </c>
      <c r="B71" s="25" t="s">
        <v>325</v>
      </c>
      <c r="C71" s="28">
        <v>0</v>
      </c>
    </row>
    <row r="72" spans="1:5">
      <c r="A72" s="27">
        <v>4311</v>
      </c>
      <c r="B72" s="25" t="s">
        <v>328</v>
      </c>
      <c r="C72" s="28">
        <v>1358518.04</v>
      </c>
      <c r="D72" s="25" t="s">
        <v>2570</v>
      </c>
      <c r="E72" s="25" t="s">
        <v>2571</v>
      </c>
    </row>
    <row r="73" spans="1:5">
      <c r="A73" s="27">
        <v>4319</v>
      </c>
      <c r="B73" s="25" t="s">
        <v>329</v>
      </c>
      <c r="C73" s="28">
        <v>0</v>
      </c>
    </row>
    <row r="74" spans="1:5">
      <c r="A74" s="27">
        <v>4320</v>
      </c>
      <c r="B74" s="25" t="s">
        <v>330</v>
      </c>
      <c r="C74" s="28">
        <v>0</v>
      </c>
    </row>
    <row r="75" spans="1:5">
      <c r="A75" s="27">
        <v>4321</v>
      </c>
      <c r="B75" s="25" t="s">
        <v>331</v>
      </c>
      <c r="C75" s="28">
        <v>0</v>
      </c>
    </row>
    <row r="76" spans="1:5">
      <c r="A76" s="27">
        <v>4322</v>
      </c>
      <c r="B76" s="25" t="s">
        <v>332</v>
      </c>
      <c r="C76" s="28">
        <v>0</v>
      </c>
    </row>
    <row r="77" spans="1:5">
      <c r="A77" s="27">
        <v>4323</v>
      </c>
      <c r="B77" s="25" t="s">
        <v>333</v>
      </c>
      <c r="C77" s="28">
        <v>0</v>
      </c>
    </row>
    <row r="78" spans="1:5">
      <c r="A78" s="27">
        <v>4324</v>
      </c>
      <c r="B78" s="25" t="s">
        <v>334</v>
      </c>
      <c r="C78" s="28">
        <v>0</v>
      </c>
    </row>
    <row r="79" spans="1:5">
      <c r="A79" s="27">
        <v>4325</v>
      </c>
      <c r="B79" s="25" t="s">
        <v>335</v>
      </c>
      <c r="C79" s="28">
        <v>0</v>
      </c>
    </row>
    <row r="80" spans="1:5">
      <c r="A80" s="27">
        <v>4330</v>
      </c>
      <c r="B80" s="25" t="s">
        <v>336</v>
      </c>
      <c r="C80" s="28">
        <v>0</v>
      </c>
    </row>
    <row r="81" spans="1:5">
      <c r="A81" s="27">
        <v>4331</v>
      </c>
      <c r="B81" s="25" t="s">
        <v>336</v>
      </c>
      <c r="C81" s="28">
        <v>0</v>
      </c>
    </row>
    <row r="82" spans="1:5">
      <c r="A82" s="27">
        <v>4340</v>
      </c>
      <c r="B82" s="25" t="s">
        <v>337</v>
      </c>
      <c r="C82" s="28">
        <v>0</v>
      </c>
    </row>
    <row r="83" spans="1:5">
      <c r="A83" s="27">
        <v>4341</v>
      </c>
      <c r="B83" s="25" t="s">
        <v>338</v>
      </c>
      <c r="C83" s="28">
        <v>0</v>
      </c>
    </row>
    <row r="84" spans="1:5">
      <c r="A84" s="27">
        <v>4390</v>
      </c>
      <c r="B84" s="25" t="s">
        <v>339</v>
      </c>
      <c r="C84" s="28">
        <v>0</v>
      </c>
    </row>
    <row r="85" spans="1:5">
      <c r="A85" s="27">
        <v>4391</v>
      </c>
      <c r="B85" s="25" t="s">
        <v>340</v>
      </c>
      <c r="C85" s="28">
        <v>0</v>
      </c>
    </row>
    <row r="86" spans="1:5">
      <c r="A86" s="27">
        <v>4392</v>
      </c>
      <c r="B86" s="25" t="s">
        <v>341</v>
      </c>
      <c r="C86" s="28">
        <v>0</v>
      </c>
    </row>
    <row r="87" spans="1:5">
      <c r="A87" s="27">
        <v>4393</v>
      </c>
      <c r="B87" s="25" t="s">
        <v>342</v>
      </c>
      <c r="C87" s="28">
        <v>0</v>
      </c>
    </row>
    <row r="88" spans="1:5">
      <c r="A88" s="27">
        <v>4394</v>
      </c>
      <c r="B88" s="25" t="s">
        <v>343</v>
      </c>
      <c r="C88" s="28">
        <v>0</v>
      </c>
    </row>
    <row r="89" spans="1:5">
      <c r="A89" s="27">
        <v>4395</v>
      </c>
      <c r="B89" s="25" t="s">
        <v>344</v>
      </c>
      <c r="C89" s="28">
        <v>0</v>
      </c>
    </row>
    <row r="90" spans="1:5">
      <c r="A90" s="27">
        <v>4396</v>
      </c>
      <c r="B90" s="25" t="s">
        <v>345</v>
      </c>
      <c r="C90" s="28">
        <v>0</v>
      </c>
    </row>
    <row r="91" spans="1:5">
      <c r="A91" s="27">
        <v>4399</v>
      </c>
      <c r="B91" s="25" t="s">
        <v>339</v>
      </c>
      <c r="C91" s="28">
        <v>0</v>
      </c>
    </row>
    <row r="94" spans="1:5">
      <c r="A94" s="24" t="s">
        <v>346</v>
      </c>
      <c r="B94" s="24"/>
      <c r="C94" s="24"/>
      <c r="D94" s="24"/>
      <c r="E94" s="24"/>
    </row>
    <row r="95" spans="1:5">
      <c r="A95" s="26" t="s">
        <v>110</v>
      </c>
      <c r="B95" s="26" t="s">
        <v>111</v>
      </c>
      <c r="C95" s="26" t="s">
        <v>112</v>
      </c>
      <c r="D95" s="26" t="s">
        <v>347</v>
      </c>
      <c r="E95" s="26" t="s">
        <v>128</v>
      </c>
    </row>
    <row r="96" spans="1:5">
      <c r="A96" s="27">
        <v>5000</v>
      </c>
      <c r="B96" s="25" t="s">
        <v>348</v>
      </c>
      <c r="C96" s="28">
        <v>5392572.6399999997</v>
      </c>
      <c r="D96" s="32">
        <f>C96/C96</f>
        <v>1</v>
      </c>
    </row>
    <row r="97" spans="1:4">
      <c r="A97" s="27">
        <v>5100</v>
      </c>
      <c r="B97" s="25" t="s">
        <v>349</v>
      </c>
      <c r="C97" s="28">
        <v>0</v>
      </c>
      <c r="D97" s="32">
        <f>C97/$C$96</f>
        <v>0</v>
      </c>
    </row>
    <row r="98" spans="1:4">
      <c r="A98" s="27">
        <v>5110</v>
      </c>
      <c r="B98" s="25" t="s">
        <v>350</v>
      </c>
      <c r="C98" s="28">
        <v>0</v>
      </c>
      <c r="D98" s="32">
        <f t="shared" ref="D98:D164" si="0">C98/$C$96</f>
        <v>0</v>
      </c>
    </row>
    <row r="99" spans="1:4">
      <c r="A99" s="27">
        <v>5111</v>
      </c>
      <c r="B99" s="25" t="s">
        <v>351</v>
      </c>
      <c r="C99" s="28">
        <v>0</v>
      </c>
      <c r="D99" s="32">
        <f t="shared" si="0"/>
        <v>0</v>
      </c>
    </row>
    <row r="100" spans="1:4">
      <c r="A100" s="27">
        <v>5112</v>
      </c>
      <c r="B100" s="25" t="s">
        <v>352</v>
      </c>
      <c r="C100" s="28">
        <v>0</v>
      </c>
      <c r="D100" s="32">
        <f t="shared" si="0"/>
        <v>0</v>
      </c>
    </row>
    <row r="101" spans="1:4">
      <c r="A101" s="27">
        <v>5113</v>
      </c>
      <c r="B101" s="25" t="s">
        <v>353</v>
      </c>
      <c r="C101" s="28">
        <v>0</v>
      </c>
      <c r="D101" s="32">
        <f t="shared" si="0"/>
        <v>0</v>
      </c>
    </row>
    <row r="102" spans="1:4">
      <c r="A102" s="27">
        <v>5114</v>
      </c>
      <c r="B102" s="25" t="s">
        <v>354</v>
      </c>
      <c r="C102" s="28">
        <v>0</v>
      </c>
      <c r="D102" s="32">
        <f t="shared" si="0"/>
        <v>0</v>
      </c>
    </row>
    <row r="103" spans="1:4">
      <c r="A103" s="27">
        <v>5115</v>
      </c>
      <c r="B103" s="25" t="s">
        <v>355</v>
      </c>
      <c r="C103" s="28">
        <v>0</v>
      </c>
      <c r="D103" s="32">
        <f t="shared" si="0"/>
        <v>0</v>
      </c>
    </row>
    <row r="104" spans="1:4">
      <c r="A104" s="27">
        <v>5116</v>
      </c>
      <c r="B104" s="25" t="s">
        <v>356</v>
      </c>
      <c r="C104" s="28">
        <v>0</v>
      </c>
      <c r="D104" s="32">
        <f t="shared" si="0"/>
        <v>0</v>
      </c>
    </row>
    <row r="105" spans="1:4">
      <c r="A105" s="27">
        <v>5120</v>
      </c>
      <c r="B105" s="25" t="s">
        <v>357</v>
      </c>
      <c r="C105" s="28">
        <v>0</v>
      </c>
      <c r="D105" s="32">
        <f t="shared" si="0"/>
        <v>0</v>
      </c>
    </row>
    <row r="106" spans="1:4">
      <c r="A106" s="27">
        <v>5121</v>
      </c>
      <c r="B106" s="25" t="s">
        <v>358</v>
      </c>
      <c r="C106" s="28">
        <v>0</v>
      </c>
      <c r="D106" s="32">
        <f t="shared" si="0"/>
        <v>0</v>
      </c>
    </row>
    <row r="107" spans="1:4">
      <c r="A107" s="27">
        <v>5122</v>
      </c>
      <c r="B107" s="25" t="s">
        <v>359</v>
      </c>
      <c r="C107" s="28">
        <v>0</v>
      </c>
      <c r="D107" s="32">
        <f t="shared" si="0"/>
        <v>0</v>
      </c>
    </row>
    <row r="108" spans="1:4">
      <c r="A108" s="27">
        <v>5123</v>
      </c>
      <c r="B108" s="25" t="s">
        <v>360</v>
      </c>
      <c r="C108" s="28">
        <v>0</v>
      </c>
      <c r="D108" s="32">
        <f t="shared" si="0"/>
        <v>0</v>
      </c>
    </row>
    <row r="109" spans="1:4">
      <c r="A109" s="27">
        <v>5124</v>
      </c>
      <c r="B109" s="25" t="s">
        <v>361</v>
      </c>
      <c r="C109" s="28">
        <v>0</v>
      </c>
      <c r="D109" s="32">
        <f t="shared" si="0"/>
        <v>0</v>
      </c>
    </row>
    <row r="110" spans="1:4">
      <c r="A110" s="27">
        <v>5125</v>
      </c>
      <c r="B110" s="25" t="s">
        <v>362</v>
      </c>
      <c r="C110" s="28">
        <v>0</v>
      </c>
      <c r="D110" s="32">
        <f t="shared" si="0"/>
        <v>0</v>
      </c>
    </row>
    <row r="111" spans="1:4">
      <c r="A111" s="27">
        <v>5126</v>
      </c>
      <c r="B111" s="25" t="s">
        <v>363</v>
      </c>
      <c r="C111" s="28">
        <v>0</v>
      </c>
      <c r="D111" s="32">
        <f t="shared" si="0"/>
        <v>0</v>
      </c>
    </row>
    <row r="112" spans="1:4">
      <c r="A112" s="27">
        <v>5127</v>
      </c>
      <c r="B112" s="25" t="s">
        <v>364</v>
      </c>
      <c r="C112" s="28">
        <v>0</v>
      </c>
      <c r="D112" s="32">
        <f t="shared" si="0"/>
        <v>0</v>
      </c>
    </row>
    <row r="113" spans="1:6">
      <c r="A113" s="27">
        <v>5128</v>
      </c>
      <c r="B113" s="25" t="s">
        <v>365</v>
      </c>
      <c r="C113" s="28">
        <v>0</v>
      </c>
      <c r="D113" s="32">
        <f t="shared" si="0"/>
        <v>0</v>
      </c>
    </row>
    <row r="114" spans="1:6">
      <c r="A114" s="27">
        <v>5129</v>
      </c>
      <c r="B114" s="25" t="s">
        <v>366</v>
      </c>
      <c r="C114" s="28">
        <v>0</v>
      </c>
      <c r="D114" s="32">
        <f t="shared" si="0"/>
        <v>0</v>
      </c>
    </row>
    <row r="115" spans="1:6">
      <c r="A115" s="27">
        <v>5130</v>
      </c>
      <c r="B115" s="25" t="s">
        <v>367</v>
      </c>
      <c r="C115" s="28">
        <v>5392572.6399999997</v>
      </c>
      <c r="D115" s="32">
        <v>1</v>
      </c>
    </row>
    <row r="116" spans="1:6">
      <c r="A116" s="27">
        <v>5131</v>
      </c>
      <c r="B116" s="25" t="s">
        <v>368</v>
      </c>
      <c r="C116" s="28">
        <v>0</v>
      </c>
      <c r="D116" s="32">
        <f t="shared" si="0"/>
        <v>0</v>
      </c>
    </row>
    <row r="117" spans="1:6">
      <c r="A117" s="27">
        <v>5132</v>
      </c>
      <c r="B117" s="25" t="s">
        <v>369</v>
      </c>
      <c r="C117" s="28">
        <v>0</v>
      </c>
      <c r="D117" s="32">
        <f t="shared" si="0"/>
        <v>0</v>
      </c>
    </row>
    <row r="118" spans="1:6" ht="33" customHeight="1">
      <c r="A118" s="27">
        <v>5133</v>
      </c>
      <c r="B118" s="165" t="s">
        <v>2572</v>
      </c>
      <c r="C118" s="28">
        <v>4978310</v>
      </c>
      <c r="D118" s="32">
        <f>C118/$C$115</f>
        <v>0.92317903389429357</v>
      </c>
      <c r="E118" s="165" t="s">
        <v>2572</v>
      </c>
    </row>
    <row r="119" spans="1:6">
      <c r="A119" s="27">
        <v>5133</v>
      </c>
      <c r="B119" s="25" t="s">
        <v>2573</v>
      </c>
      <c r="C119" s="28">
        <v>78000</v>
      </c>
      <c r="D119" s="32">
        <f t="shared" ref="D119:D125" si="1">C119/$C$115</f>
        <v>1.4464339232340875E-2</v>
      </c>
      <c r="E119" s="25" t="s">
        <v>2574</v>
      </c>
    </row>
    <row r="120" spans="1:6">
      <c r="A120" s="27">
        <v>5133</v>
      </c>
      <c r="B120" s="25" t="s">
        <v>2575</v>
      </c>
      <c r="C120" s="28">
        <v>81600</v>
      </c>
      <c r="D120" s="32">
        <f t="shared" si="1"/>
        <v>1.5131924119987377E-2</v>
      </c>
      <c r="E120" s="25" t="s">
        <v>2576</v>
      </c>
    </row>
    <row r="121" spans="1:6">
      <c r="A121" s="27">
        <v>5134</v>
      </c>
      <c r="B121" s="25" t="s">
        <v>2577</v>
      </c>
      <c r="C121" s="28">
        <v>214694.2</v>
      </c>
      <c r="D121" s="32">
        <f t="shared" si="1"/>
        <v>3.9812945384821004E-2</v>
      </c>
      <c r="E121" s="25" t="s">
        <v>2578</v>
      </c>
    </row>
    <row r="122" spans="1:6">
      <c r="A122" s="27">
        <v>5134</v>
      </c>
      <c r="B122" s="25" t="s">
        <v>2579</v>
      </c>
      <c r="C122" s="28">
        <v>1873.4</v>
      </c>
      <c r="D122" s="32">
        <f t="shared" si="1"/>
        <v>3.474037579213769E-4</v>
      </c>
      <c r="E122" s="25" t="s">
        <v>2580</v>
      </c>
    </row>
    <row r="123" spans="1:6">
      <c r="A123" s="27">
        <v>5135</v>
      </c>
      <c r="B123" s="25" t="s">
        <v>372</v>
      </c>
      <c r="C123" s="28">
        <v>0</v>
      </c>
      <c r="D123" s="32">
        <v>0</v>
      </c>
      <c r="F123" s="28"/>
    </row>
    <row r="124" spans="1:6">
      <c r="A124" s="27">
        <v>5136</v>
      </c>
      <c r="B124" s="25" t="s">
        <v>373</v>
      </c>
      <c r="C124" s="28">
        <v>0</v>
      </c>
      <c r="D124" s="32">
        <v>0</v>
      </c>
      <c r="F124" s="28"/>
    </row>
    <row r="125" spans="1:6">
      <c r="A125" s="27">
        <v>5137</v>
      </c>
      <c r="B125" s="25" t="s">
        <v>374</v>
      </c>
      <c r="C125" s="28">
        <v>0</v>
      </c>
      <c r="D125" s="32">
        <f t="shared" si="1"/>
        <v>0</v>
      </c>
    </row>
    <row r="126" spans="1:6" ht="22.5">
      <c r="A126" s="27">
        <v>5138</v>
      </c>
      <c r="B126" s="25" t="s">
        <v>2581</v>
      </c>
      <c r="C126" s="28">
        <v>38095.040000000001</v>
      </c>
      <c r="D126" s="32">
        <f t="shared" si="0"/>
        <v>7.0643536106358325E-3</v>
      </c>
      <c r="E126" s="165" t="s">
        <v>2581</v>
      </c>
    </row>
    <row r="127" spans="1:6">
      <c r="A127" s="27">
        <v>5139</v>
      </c>
      <c r="B127" s="25" t="s">
        <v>376</v>
      </c>
      <c r="C127" s="28">
        <v>0</v>
      </c>
      <c r="D127" s="32">
        <f t="shared" si="0"/>
        <v>0</v>
      </c>
    </row>
    <row r="128" spans="1:6">
      <c r="A128" s="27">
        <v>5200</v>
      </c>
      <c r="B128" s="25" t="s">
        <v>377</v>
      </c>
      <c r="C128" s="28">
        <v>0</v>
      </c>
      <c r="D128" s="32">
        <f t="shared" si="0"/>
        <v>0</v>
      </c>
    </row>
    <row r="129" spans="1:5">
      <c r="A129" s="27">
        <v>5210</v>
      </c>
      <c r="B129" s="25" t="s">
        <v>378</v>
      </c>
      <c r="C129" s="28">
        <v>0</v>
      </c>
      <c r="D129" s="32">
        <f t="shared" si="0"/>
        <v>0</v>
      </c>
      <c r="E129" s="28"/>
    </row>
    <row r="130" spans="1:5">
      <c r="A130" s="27">
        <v>5211</v>
      </c>
      <c r="B130" s="25" t="s">
        <v>379</v>
      </c>
      <c r="C130" s="28">
        <v>0</v>
      </c>
      <c r="D130" s="32">
        <f t="shared" si="0"/>
        <v>0</v>
      </c>
    </row>
    <row r="131" spans="1:5">
      <c r="A131" s="27">
        <v>5212</v>
      </c>
      <c r="B131" s="25" t="s">
        <v>380</v>
      </c>
      <c r="C131" s="28">
        <v>0</v>
      </c>
      <c r="D131" s="32">
        <f t="shared" si="0"/>
        <v>0</v>
      </c>
    </row>
    <row r="132" spans="1:5">
      <c r="A132" s="27">
        <v>5220</v>
      </c>
      <c r="B132" s="25" t="s">
        <v>381</v>
      </c>
      <c r="C132" s="28">
        <v>0</v>
      </c>
      <c r="D132" s="32">
        <f t="shared" si="0"/>
        <v>0</v>
      </c>
    </row>
    <row r="133" spans="1:5">
      <c r="A133" s="27">
        <v>5221</v>
      </c>
      <c r="B133" s="25" t="s">
        <v>382</v>
      </c>
      <c r="C133" s="28">
        <v>0</v>
      </c>
      <c r="D133" s="32">
        <f t="shared" si="0"/>
        <v>0</v>
      </c>
    </row>
    <row r="134" spans="1:5">
      <c r="A134" s="27">
        <v>5222</v>
      </c>
      <c r="B134" s="25" t="s">
        <v>383</v>
      </c>
      <c r="C134" s="28">
        <v>0</v>
      </c>
      <c r="D134" s="32">
        <f t="shared" si="0"/>
        <v>0</v>
      </c>
    </row>
    <row r="135" spans="1:5">
      <c r="A135" s="27">
        <v>5230</v>
      </c>
      <c r="B135" s="25" t="s">
        <v>318</v>
      </c>
      <c r="C135" s="28">
        <v>0</v>
      </c>
      <c r="D135" s="32">
        <f t="shared" si="0"/>
        <v>0</v>
      </c>
    </row>
    <row r="136" spans="1:5">
      <c r="A136" s="27">
        <v>5231</v>
      </c>
      <c r="B136" s="25" t="s">
        <v>384</v>
      </c>
      <c r="C136" s="28">
        <v>0</v>
      </c>
      <c r="D136" s="32">
        <f t="shared" si="0"/>
        <v>0</v>
      </c>
    </row>
    <row r="137" spans="1:5">
      <c r="A137" s="27">
        <v>5232</v>
      </c>
      <c r="B137" s="25" t="s">
        <v>385</v>
      </c>
      <c r="C137" s="28">
        <v>0</v>
      </c>
      <c r="D137" s="32">
        <f t="shared" si="0"/>
        <v>0</v>
      </c>
    </row>
    <row r="138" spans="1:5">
      <c r="A138" s="27">
        <v>5240</v>
      </c>
      <c r="B138" s="25" t="s">
        <v>320</v>
      </c>
      <c r="C138" s="28">
        <v>0</v>
      </c>
      <c r="D138" s="32">
        <f t="shared" si="0"/>
        <v>0</v>
      </c>
    </row>
    <row r="139" spans="1:5">
      <c r="A139" s="27">
        <v>5241</v>
      </c>
      <c r="B139" s="25" t="s">
        <v>386</v>
      </c>
      <c r="C139" s="28">
        <v>0</v>
      </c>
      <c r="D139" s="32">
        <f t="shared" si="0"/>
        <v>0</v>
      </c>
    </row>
    <row r="140" spans="1:5">
      <c r="A140" s="27">
        <v>5242</v>
      </c>
      <c r="B140" s="25" t="s">
        <v>387</v>
      </c>
      <c r="C140" s="28">
        <v>0</v>
      </c>
      <c r="D140" s="32">
        <f t="shared" si="0"/>
        <v>0</v>
      </c>
    </row>
    <row r="141" spans="1:5">
      <c r="A141" s="27">
        <v>5243</v>
      </c>
      <c r="B141" s="25" t="s">
        <v>388</v>
      </c>
      <c r="C141" s="28">
        <v>0</v>
      </c>
      <c r="D141" s="32">
        <f t="shared" si="0"/>
        <v>0</v>
      </c>
    </row>
    <row r="142" spans="1:5">
      <c r="A142" s="27">
        <v>5244</v>
      </c>
      <c r="B142" s="25" t="s">
        <v>389</v>
      </c>
      <c r="C142" s="28">
        <v>0</v>
      </c>
      <c r="D142" s="32">
        <f t="shared" si="0"/>
        <v>0</v>
      </c>
    </row>
    <row r="143" spans="1:5">
      <c r="A143" s="27">
        <v>5250</v>
      </c>
      <c r="B143" s="25" t="s">
        <v>321</v>
      </c>
      <c r="C143" s="28">
        <v>0</v>
      </c>
      <c r="D143" s="32">
        <f t="shared" si="0"/>
        <v>0</v>
      </c>
    </row>
    <row r="144" spans="1:5">
      <c r="A144" s="27">
        <v>5251</v>
      </c>
      <c r="B144" s="25" t="s">
        <v>390</v>
      </c>
      <c r="C144" s="28">
        <v>0</v>
      </c>
      <c r="D144" s="32">
        <f t="shared" si="0"/>
        <v>0</v>
      </c>
    </row>
    <row r="145" spans="1:4">
      <c r="A145" s="27">
        <v>5252</v>
      </c>
      <c r="B145" s="25" t="s">
        <v>391</v>
      </c>
      <c r="C145" s="28">
        <v>0</v>
      </c>
      <c r="D145" s="32">
        <f t="shared" si="0"/>
        <v>0</v>
      </c>
    </row>
    <row r="146" spans="1:4">
      <c r="A146" s="27">
        <v>5259</v>
      </c>
      <c r="B146" s="25" t="s">
        <v>392</v>
      </c>
      <c r="C146" s="28">
        <v>0</v>
      </c>
      <c r="D146" s="32">
        <f t="shared" si="0"/>
        <v>0</v>
      </c>
    </row>
    <row r="147" spans="1:4">
      <c r="A147" s="27">
        <v>5260</v>
      </c>
      <c r="B147" s="25" t="s">
        <v>393</v>
      </c>
      <c r="C147" s="28">
        <v>0</v>
      </c>
      <c r="D147" s="32">
        <f t="shared" si="0"/>
        <v>0</v>
      </c>
    </row>
    <row r="148" spans="1:4">
      <c r="A148" s="27">
        <v>5261</v>
      </c>
      <c r="B148" s="25" t="s">
        <v>394</v>
      </c>
      <c r="C148" s="28">
        <v>0</v>
      </c>
      <c r="D148" s="32">
        <f t="shared" si="0"/>
        <v>0</v>
      </c>
    </row>
    <row r="149" spans="1:4">
      <c r="A149" s="27">
        <v>5262</v>
      </c>
      <c r="B149" s="25" t="s">
        <v>395</v>
      </c>
      <c r="C149" s="28">
        <v>0</v>
      </c>
      <c r="D149" s="32">
        <f t="shared" si="0"/>
        <v>0</v>
      </c>
    </row>
    <row r="150" spans="1:4">
      <c r="A150" s="27">
        <v>5270</v>
      </c>
      <c r="B150" s="25" t="s">
        <v>396</v>
      </c>
      <c r="C150" s="28">
        <v>0</v>
      </c>
      <c r="D150" s="32">
        <f t="shared" si="0"/>
        <v>0</v>
      </c>
    </row>
    <row r="151" spans="1:4">
      <c r="A151" s="27">
        <v>5271</v>
      </c>
      <c r="B151" s="25" t="s">
        <v>397</v>
      </c>
      <c r="C151" s="28">
        <v>0</v>
      </c>
      <c r="D151" s="32">
        <f t="shared" si="0"/>
        <v>0</v>
      </c>
    </row>
    <row r="152" spans="1:4">
      <c r="A152" s="27">
        <v>5280</v>
      </c>
      <c r="B152" s="25" t="s">
        <v>398</v>
      </c>
      <c r="C152" s="28">
        <v>0</v>
      </c>
      <c r="D152" s="32">
        <f t="shared" si="0"/>
        <v>0</v>
      </c>
    </row>
    <row r="153" spans="1:4">
      <c r="A153" s="27">
        <v>5281</v>
      </c>
      <c r="B153" s="25" t="s">
        <v>399</v>
      </c>
      <c r="C153" s="28">
        <v>0</v>
      </c>
      <c r="D153" s="32">
        <f t="shared" si="0"/>
        <v>0</v>
      </c>
    </row>
    <row r="154" spans="1:4">
      <c r="A154" s="27">
        <v>5282</v>
      </c>
      <c r="B154" s="25" t="s">
        <v>400</v>
      </c>
      <c r="C154" s="28">
        <v>0</v>
      </c>
      <c r="D154" s="32">
        <f t="shared" si="0"/>
        <v>0</v>
      </c>
    </row>
    <row r="155" spans="1:4">
      <c r="A155" s="27">
        <v>5283</v>
      </c>
      <c r="B155" s="25" t="s">
        <v>401</v>
      </c>
      <c r="C155" s="28">
        <v>0</v>
      </c>
      <c r="D155" s="32">
        <f t="shared" si="0"/>
        <v>0</v>
      </c>
    </row>
    <row r="156" spans="1:4">
      <c r="A156" s="27">
        <v>5284</v>
      </c>
      <c r="B156" s="25" t="s">
        <v>402</v>
      </c>
      <c r="C156" s="28">
        <v>0</v>
      </c>
      <c r="D156" s="32">
        <f t="shared" si="0"/>
        <v>0</v>
      </c>
    </row>
    <row r="157" spans="1:4">
      <c r="A157" s="27">
        <v>5285</v>
      </c>
      <c r="B157" s="25" t="s">
        <v>403</v>
      </c>
      <c r="C157" s="28">
        <v>0</v>
      </c>
      <c r="D157" s="32">
        <f t="shared" si="0"/>
        <v>0</v>
      </c>
    </row>
    <row r="158" spans="1:4">
      <c r="A158" s="27">
        <v>5290</v>
      </c>
      <c r="B158" s="25" t="s">
        <v>404</v>
      </c>
      <c r="C158" s="28">
        <v>0</v>
      </c>
      <c r="D158" s="32">
        <f t="shared" si="0"/>
        <v>0</v>
      </c>
    </row>
    <row r="159" spans="1:4">
      <c r="A159" s="27">
        <v>5291</v>
      </c>
      <c r="B159" s="25" t="s">
        <v>405</v>
      </c>
      <c r="C159" s="28">
        <v>0</v>
      </c>
      <c r="D159" s="32">
        <f t="shared" si="0"/>
        <v>0</v>
      </c>
    </row>
    <row r="160" spans="1:4">
      <c r="A160" s="27">
        <v>5292</v>
      </c>
      <c r="B160" s="25" t="s">
        <v>406</v>
      </c>
      <c r="C160" s="28">
        <v>0</v>
      </c>
      <c r="D160" s="32">
        <f t="shared" si="0"/>
        <v>0</v>
      </c>
    </row>
    <row r="161" spans="1:4">
      <c r="A161" s="27">
        <v>5300</v>
      </c>
      <c r="B161" s="25" t="s">
        <v>407</v>
      </c>
      <c r="C161" s="28">
        <v>0</v>
      </c>
      <c r="D161" s="32">
        <f t="shared" si="0"/>
        <v>0</v>
      </c>
    </row>
    <row r="162" spans="1:4">
      <c r="A162" s="27">
        <v>5310</v>
      </c>
      <c r="B162" s="25" t="s">
        <v>311</v>
      </c>
      <c r="C162" s="28">
        <v>0</v>
      </c>
      <c r="D162" s="32">
        <f t="shared" si="0"/>
        <v>0</v>
      </c>
    </row>
    <row r="163" spans="1:4">
      <c r="A163" s="27">
        <v>5311</v>
      </c>
      <c r="B163" s="25" t="s">
        <v>408</v>
      </c>
      <c r="C163" s="28">
        <v>0</v>
      </c>
      <c r="D163" s="32">
        <f t="shared" si="0"/>
        <v>0</v>
      </c>
    </row>
    <row r="164" spans="1:4">
      <c r="A164" s="27">
        <v>5312</v>
      </c>
      <c r="B164" s="25" t="s">
        <v>409</v>
      </c>
      <c r="C164" s="28">
        <v>0</v>
      </c>
      <c r="D164" s="32">
        <f t="shared" si="0"/>
        <v>0</v>
      </c>
    </row>
    <row r="165" spans="1:4">
      <c r="A165" s="27">
        <v>5320</v>
      </c>
      <c r="B165" s="25" t="s">
        <v>312</v>
      </c>
      <c r="C165" s="28">
        <v>0</v>
      </c>
      <c r="D165" s="32">
        <f t="shared" ref="D165:D220" si="2">C165/$C$96</f>
        <v>0</v>
      </c>
    </row>
    <row r="166" spans="1:4">
      <c r="A166" s="27">
        <v>5321</v>
      </c>
      <c r="B166" s="25" t="s">
        <v>410</v>
      </c>
      <c r="C166" s="28">
        <v>0</v>
      </c>
      <c r="D166" s="32">
        <f t="shared" si="2"/>
        <v>0</v>
      </c>
    </row>
    <row r="167" spans="1:4">
      <c r="A167" s="27">
        <v>5322</v>
      </c>
      <c r="B167" s="25" t="s">
        <v>411</v>
      </c>
      <c r="C167" s="28">
        <v>0</v>
      </c>
      <c r="D167" s="32">
        <f t="shared" si="2"/>
        <v>0</v>
      </c>
    </row>
    <row r="168" spans="1:4">
      <c r="A168" s="27">
        <v>5330</v>
      </c>
      <c r="B168" s="25" t="s">
        <v>313</v>
      </c>
      <c r="C168" s="28">
        <v>0</v>
      </c>
      <c r="D168" s="32">
        <f t="shared" si="2"/>
        <v>0</v>
      </c>
    </row>
    <row r="169" spans="1:4">
      <c r="A169" s="27">
        <v>5331</v>
      </c>
      <c r="B169" s="25" t="s">
        <v>412</v>
      </c>
      <c r="C169" s="28">
        <v>0</v>
      </c>
      <c r="D169" s="32">
        <f t="shared" si="2"/>
        <v>0</v>
      </c>
    </row>
    <row r="170" spans="1:4">
      <c r="A170" s="27">
        <v>5332</v>
      </c>
      <c r="B170" s="25" t="s">
        <v>413</v>
      </c>
      <c r="C170" s="28">
        <v>0</v>
      </c>
      <c r="D170" s="32">
        <f t="shared" si="2"/>
        <v>0</v>
      </c>
    </row>
    <row r="171" spans="1:4">
      <c r="A171" s="27">
        <v>5400</v>
      </c>
      <c r="B171" s="25" t="s">
        <v>414</v>
      </c>
      <c r="C171" s="28">
        <v>0</v>
      </c>
      <c r="D171" s="32">
        <f t="shared" si="2"/>
        <v>0</v>
      </c>
    </row>
    <row r="172" spans="1:4">
      <c r="A172" s="27">
        <v>5410</v>
      </c>
      <c r="B172" s="25" t="s">
        <v>415</v>
      </c>
      <c r="C172" s="28">
        <v>0</v>
      </c>
      <c r="D172" s="32">
        <f t="shared" si="2"/>
        <v>0</v>
      </c>
    </row>
    <row r="173" spans="1:4">
      <c r="A173" s="27">
        <v>5411</v>
      </c>
      <c r="B173" s="25" t="s">
        <v>416</v>
      </c>
      <c r="C173" s="28">
        <v>0</v>
      </c>
      <c r="D173" s="32">
        <f t="shared" si="2"/>
        <v>0</v>
      </c>
    </row>
    <row r="174" spans="1:4">
      <c r="A174" s="27">
        <v>5412</v>
      </c>
      <c r="B174" s="25" t="s">
        <v>417</v>
      </c>
      <c r="C174" s="28">
        <v>0</v>
      </c>
      <c r="D174" s="32">
        <f t="shared" si="2"/>
        <v>0</v>
      </c>
    </row>
    <row r="175" spans="1:4">
      <c r="A175" s="27">
        <v>5420</v>
      </c>
      <c r="B175" s="25" t="s">
        <v>418</v>
      </c>
      <c r="C175" s="28">
        <v>0</v>
      </c>
      <c r="D175" s="32">
        <f t="shared" si="2"/>
        <v>0</v>
      </c>
    </row>
    <row r="176" spans="1:4">
      <c r="A176" s="27">
        <v>5421</v>
      </c>
      <c r="B176" s="25" t="s">
        <v>419</v>
      </c>
      <c r="C176" s="28">
        <v>0</v>
      </c>
      <c r="D176" s="32">
        <f t="shared" si="2"/>
        <v>0</v>
      </c>
    </row>
    <row r="177" spans="1:4">
      <c r="A177" s="27">
        <v>5422</v>
      </c>
      <c r="B177" s="25" t="s">
        <v>420</v>
      </c>
      <c r="C177" s="28">
        <v>0</v>
      </c>
      <c r="D177" s="32">
        <f t="shared" si="2"/>
        <v>0</v>
      </c>
    </row>
    <row r="178" spans="1:4">
      <c r="A178" s="27">
        <v>5430</v>
      </c>
      <c r="B178" s="25" t="s">
        <v>421</v>
      </c>
      <c r="C178" s="28">
        <v>0</v>
      </c>
      <c r="D178" s="32">
        <f t="shared" si="2"/>
        <v>0</v>
      </c>
    </row>
    <row r="179" spans="1:4">
      <c r="A179" s="27">
        <v>5431</v>
      </c>
      <c r="B179" s="25" t="s">
        <v>422</v>
      </c>
      <c r="C179" s="28">
        <v>0</v>
      </c>
      <c r="D179" s="32">
        <f t="shared" si="2"/>
        <v>0</v>
      </c>
    </row>
    <row r="180" spans="1:4">
      <c r="A180" s="27">
        <v>5432</v>
      </c>
      <c r="B180" s="25" t="s">
        <v>423</v>
      </c>
      <c r="C180" s="28">
        <v>0</v>
      </c>
      <c r="D180" s="32">
        <f t="shared" si="2"/>
        <v>0</v>
      </c>
    </row>
    <row r="181" spans="1:4">
      <c r="A181" s="27">
        <v>5440</v>
      </c>
      <c r="B181" s="25" t="s">
        <v>424</v>
      </c>
      <c r="C181" s="28">
        <v>0</v>
      </c>
      <c r="D181" s="32">
        <f t="shared" si="2"/>
        <v>0</v>
      </c>
    </row>
    <row r="182" spans="1:4">
      <c r="A182" s="27">
        <v>5441</v>
      </c>
      <c r="B182" s="25" t="s">
        <v>424</v>
      </c>
      <c r="C182" s="28">
        <v>0</v>
      </c>
      <c r="D182" s="32">
        <f t="shared" si="2"/>
        <v>0</v>
      </c>
    </row>
    <row r="183" spans="1:4">
      <c r="A183" s="27">
        <v>5450</v>
      </c>
      <c r="B183" s="25" t="s">
        <v>425</v>
      </c>
      <c r="C183" s="28">
        <v>0</v>
      </c>
      <c r="D183" s="32">
        <f t="shared" si="2"/>
        <v>0</v>
      </c>
    </row>
    <row r="184" spans="1:4">
      <c r="A184" s="27">
        <v>5451</v>
      </c>
      <c r="B184" s="25" t="s">
        <v>426</v>
      </c>
      <c r="C184" s="28">
        <v>0</v>
      </c>
      <c r="D184" s="32">
        <f t="shared" si="2"/>
        <v>0</v>
      </c>
    </row>
    <row r="185" spans="1:4">
      <c r="A185" s="27">
        <v>5452</v>
      </c>
      <c r="B185" s="25" t="s">
        <v>427</v>
      </c>
      <c r="C185" s="28">
        <v>0</v>
      </c>
      <c r="D185" s="32">
        <f t="shared" si="2"/>
        <v>0</v>
      </c>
    </row>
    <row r="186" spans="1:4">
      <c r="A186" s="27">
        <v>5500</v>
      </c>
      <c r="B186" s="25" t="s">
        <v>428</v>
      </c>
      <c r="C186" s="28">
        <v>0</v>
      </c>
      <c r="D186" s="32">
        <f t="shared" si="2"/>
        <v>0</v>
      </c>
    </row>
    <row r="187" spans="1:4">
      <c r="A187" s="27">
        <v>5510</v>
      </c>
      <c r="B187" s="25" t="s">
        <v>429</v>
      </c>
      <c r="C187" s="28">
        <v>0</v>
      </c>
      <c r="D187" s="32">
        <f t="shared" si="2"/>
        <v>0</v>
      </c>
    </row>
    <row r="188" spans="1:4">
      <c r="A188" s="27">
        <v>5511</v>
      </c>
      <c r="B188" s="25" t="s">
        <v>430</v>
      </c>
      <c r="C188" s="28">
        <v>0</v>
      </c>
      <c r="D188" s="32">
        <f t="shared" si="2"/>
        <v>0</v>
      </c>
    </row>
    <row r="189" spans="1:4">
      <c r="A189" s="27">
        <v>5512</v>
      </c>
      <c r="B189" s="25" t="s">
        <v>431</v>
      </c>
      <c r="C189" s="28">
        <v>0</v>
      </c>
      <c r="D189" s="32">
        <f t="shared" si="2"/>
        <v>0</v>
      </c>
    </row>
    <row r="190" spans="1:4">
      <c r="A190" s="27">
        <v>5513</v>
      </c>
      <c r="B190" s="25" t="s">
        <v>432</v>
      </c>
      <c r="C190" s="28">
        <v>0</v>
      </c>
      <c r="D190" s="32">
        <f t="shared" si="2"/>
        <v>0</v>
      </c>
    </row>
    <row r="191" spans="1:4">
      <c r="A191" s="27">
        <v>5514</v>
      </c>
      <c r="B191" s="25" t="s">
        <v>433</v>
      </c>
      <c r="C191" s="28">
        <v>0</v>
      </c>
      <c r="D191" s="32">
        <f t="shared" si="2"/>
        <v>0</v>
      </c>
    </row>
    <row r="192" spans="1:4">
      <c r="A192" s="27">
        <v>5515</v>
      </c>
      <c r="B192" s="25" t="s">
        <v>434</v>
      </c>
      <c r="C192" s="28">
        <v>0</v>
      </c>
      <c r="D192" s="32">
        <f t="shared" si="2"/>
        <v>0</v>
      </c>
    </row>
    <row r="193" spans="1:4">
      <c r="A193" s="27">
        <v>5516</v>
      </c>
      <c r="B193" s="25" t="s">
        <v>435</v>
      </c>
      <c r="C193" s="28">
        <v>0</v>
      </c>
      <c r="D193" s="32">
        <f t="shared" si="2"/>
        <v>0</v>
      </c>
    </row>
    <row r="194" spans="1:4">
      <c r="A194" s="27">
        <v>5517</v>
      </c>
      <c r="B194" s="25" t="s">
        <v>436</v>
      </c>
      <c r="C194" s="28">
        <v>0</v>
      </c>
      <c r="D194" s="32">
        <f t="shared" si="2"/>
        <v>0</v>
      </c>
    </row>
    <row r="195" spans="1:4">
      <c r="A195" s="27">
        <v>5518</v>
      </c>
      <c r="B195" s="25" t="s">
        <v>437</v>
      </c>
      <c r="C195" s="28">
        <v>0</v>
      </c>
      <c r="D195" s="32">
        <f t="shared" si="2"/>
        <v>0</v>
      </c>
    </row>
    <row r="196" spans="1:4">
      <c r="A196" s="27">
        <v>5520</v>
      </c>
      <c r="B196" s="25" t="s">
        <v>438</v>
      </c>
      <c r="C196" s="28">
        <v>0</v>
      </c>
      <c r="D196" s="32">
        <f t="shared" si="2"/>
        <v>0</v>
      </c>
    </row>
    <row r="197" spans="1:4">
      <c r="A197" s="27">
        <v>5521</v>
      </c>
      <c r="B197" s="25" t="s">
        <v>439</v>
      </c>
      <c r="C197" s="28">
        <v>0</v>
      </c>
      <c r="D197" s="32">
        <f t="shared" si="2"/>
        <v>0</v>
      </c>
    </row>
    <row r="198" spans="1:4">
      <c r="A198" s="27">
        <v>5522</v>
      </c>
      <c r="B198" s="25" t="s">
        <v>440</v>
      </c>
      <c r="C198" s="28">
        <v>0</v>
      </c>
      <c r="D198" s="32">
        <f t="shared" si="2"/>
        <v>0</v>
      </c>
    </row>
    <row r="199" spans="1:4">
      <c r="A199" s="27">
        <v>5530</v>
      </c>
      <c r="B199" s="25" t="s">
        <v>441</v>
      </c>
      <c r="C199" s="28">
        <v>0</v>
      </c>
      <c r="D199" s="32">
        <f t="shared" si="2"/>
        <v>0</v>
      </c>
    </row>
    <row r="200" spans="1:4">
      <c r="A200" s="27">
        <v>5531</v>
      </c>
      <c r="B200" s="25" t="s">
        <v>442</v>
      </c>
      <c r="C200" s="28">
        <v>0</v>
      </c>
      <c r="D200" s="32">
        <f t="shared" si="2"/>
        <v>0</v>
      </c>
    </row>
    <row r="201" spans="1:4">
      <c r="A201" s="27">
        <v>5532</v>
      </c>
      <c r="B201" s="25" t="s">
        <v>443</v>
      </c>
      <c r="C201" s="28">
        <v>0</v>
      </c>
      <c r="D201" s="32">
        <f t="shared" si="2"/>
        <v>0</v>
      </c>
    </row>
    <row r="202" spans="1:4">
      <c r="A202" s="27">
        <v>5533</v>
      </c>
      <c r="B202" s="25" t="s">
        <v>444</v>
      </c>
      <c r="C202" s="28">
        <v>0</v>
      </c>
      <c r="D202" s="32">
        <f t="shared" si="2"/>
        <v>0</v>
      </c>
    </row>
    <row r="203" spans="1:4">
      <c r="A203" s="27">
        <v>5534</v>
      </c>
      <c r="B203" s="25" t="s">
        <v>445</v>
      </c>
      <c r="C203" s="28">
        <v>0</v>
      </c>
      <c r="D203" s="32">
        <f t="shared" si="2"/>
        <v>0</v>
      </c>
    </row>
    <row r="204" spans="1:4">
      <c r="A204" s="27">
        <v>5535</v>
      </c>
      <c r="B204" s="25" t="s">
        <v>446</v>
      </c>
      <c r="C204" s="28">
        <v>0</v>
      </c>
      <c r="D204" s="32">
        <f t="shared" si="2"/>
        <v>0</v>
      </c>
    </row>
    <row r="205" spans="1:4">
      <c r="A205" s="27">
        <v>5540</v>
      </c>
      <c r="B205" s="25" t="s">
        <v>447</v>
      </c>
      <c r="C205" s="28">
        <v>0</v>
      </c>
      <c r="D205" s="32">
        <f t="shared" si="2"/>
        <v>0</v>
      </c>
    </row>
    <row r="206" spans="1:4">
      <c r="A206" s="27">
        <v>5541</v>
      </c>
      <c r="B206" s="25" t="s">
        <v>447</v>
      </c>
      <c r="C206" s="28">
        <v>0</v>
      </c>
      <c r="D206" s="32">
        <f t="shared" si="2"/>
        <v>0</v>
      </c>
    </row>
    <row r="207" spans="1:4">
      <c r="A207" s="27">
        <v>5550</v>
      </c>
      <c r="B207" s="25" t="s">
        <v>448</v>
      </c>
      <c r="C207" s="28">
        <v>0</v>
      </c>
      <c r="D207" s="32">
        <f t="shared" si="2"/>
        <v>0</v>
      </c>
    </row>
    <row r="208" spans="1:4">
      <c r="A208" s="27">
        <v>5551</v>
      </c>
      <c r="B208" s="25" t="s">
        <v>448</v>
      </c>
      <c r="C208" s="28">
        <v>0</v>
      </c>
      <c r="D208" s="32">
        <f t="shared" si="2"/>
        <v>0</v>
      </c>
    </row>
    <row r="209" spans="1:4">
      <c r="A209" s="27">
        <v>5590</v>
      </c>
      <c r="B209" s="25" t="s">
        <v>449</v>
      </c>
      <c r="C209" s="28">
        <v>0</v>
      </c>
      <c r="D209" s="32">
        <f t="shared" si="2"/>
        <v>0</v>
      </c>
    </row>
    <row r="210" spans="1:4">
      <c r="A210" s="27">
        <v>5591</v>
      </c>
      <c r="B210" s="25" t="s">
        <v>450</v>
      </c>
      <c r="C210" s="28">
        <v>0</v>
      </c>
      <c r="D210" s="32">
        <f t="shared" si="2"/>
        <v>0</v>
      </c>
    </row>
    <row r="211" spans="1:4">
      <c r="A211" s="27">
        <v>5592</v>
      </c>
      <c r="B211" s="25" t="s">
        <v>451</v>
      </c>
      <c r="C211" s="28">
        <v>0</v>
      </c>
      <c r="D211" s="32">
        <f t="shared" si="2"/>
        <v>0</v>
      </c>
    </row>
    <row r="212" spans="1:4">
      <c r="A212" s="27">
        <v>5593</v>
      </c>
      <c r="B212" s="25" t="s">
        <v>452</v>
      </c>
      <c r="C212" s="28">
        <v>0</v>
      </c>
      <c r="D212" s="32">
        <f t="shared" si="2"/>
        <v>0</v>
      </c>
    </row>
    <row r="213" spans="1:4">
      <c r="A213" s="27">
        <v>5594</v>
      </c>
      <c r="B213" s="25" t="s">
        <v>453</v>
      </c>
      <c r="C213" s="28">
        <v>0</v>
      </c>
      <c r="D213" s="32">
        <f t="shared" si="2"/>
        <v>0</v>
      </c>
    </row>
    <row r="214" spans="1:4">
      <c r="A214" s="27">
        <v>5595</v>
      </c>
      <c r="B214" s="25" t="s">
        <v>454</v>
      </c>
      <c r="C214" s="28">
        <v>0</v>
      </c>
      <c r="D214" s="32">
        <f t="shared" si="2"/>
        <v>0</v>
      </c>
    </row>
    <row r="215" spans="1:4">
      <c r="A215" s="27">
        <v>5596</v>
      </c>
      <c r="B215" s="25" t="s">
        <v>344</v>
      </c>
      <c r="C215" s="28">
        <v>0</v>
      </c>
      <c r="D215" s="32">
        <f t="shared" si="2"/>
        <v>0</v>
      </c>
    </row>
    <row r="216" spans="1:4">
      <c r="A216" s="27">
        <v>5597</v>
      </c>
      <c r="B216" s="25" t="s">
        <v>455</v>
      </c>
      <c r="C216" s="28">
        <v>0</v>
      </c>
      <c r="D216" s="32">
        <f t="shared" si="2"/>
        <v>0</v>
      </c>
    </row>
    <row r="217" spans="1:4">
      <c r="A217" s="27">
        <v>5599</v>
      </c>
      <c r="B217" s="25" t="s">
        <v>456</v>
      </c>
      <c r="C217" s="28">
        <v>0</v>
      </c>
      <c r="D217" s="32">
        <f t="shared" si="2"/>
        <v>0</v>
      </c>
    </row>
    <row r="218" spans="1:4">
      <c r="A218" s="27">
        <v>5600</v>
      </c>
      <c r="B218" s="25" t="s">
        <v>457</v>
      </c>
      <c r="C218" s="28">
        <v>0</v>
      </c>
      <c r="D218" s="32">
        <f t="shared" si="2"/>
        <v>0</v>
      </c>
    </row>
    <row r="219" spans="1:4">
      <c r="A219" s="27">
        <v>5610</v>
      </c>
      <c r="B219" s="25" t="s">
        <v>458</v>
      </c>
      <c r="C219" s="28">
        <v>0</v>
      </c>
      <c r="D219" s="32">
        <f t="shared" si="2"/>
        <v>0</v>
      </c>
    </row>
    <row r="220" spans="1:4">
      <c r="A220" s="27">
        <v>5611</v>
      </c>
      <c r="B220" s="25" t="s">
        <v>459</v>
      </c>
      <c r="C220" s="28">
        <v>0</v>
      </c>
      <c r="D220" s="32">
        <f t="shared" si="2"/>
        <v>0</v>
      </c>
    </row>
    <row r="221" spans="1:4" ht="12" customHeight="1"/>
    <row r="223" spans="1:4">
      <c r="A223" s="147" t="s">
        <v>104</v>
      </c>
    </row>
    <row r="226" spans="2:5">
      <c r="B226" s="731" t="s">
        <v>2564</v>
      </c>
      <c r="C226" s="139"/>
      <c r="D226" s="140"/>
      <c r="E226" s="731" t="s">
        <v>2565</v>
      </c>
    </row>
    <row r="227" spans="2:5">
      <c r="B227" s="215" t="s">
        <v>2566</v>
      </c>
      <c r="C227" s="139"/>
      <c r="D227" s="140"/>
      <c r="E227" s="215" t="s">
        <v>2567</v>
      </c>
    </row>
    <row r="228" spans="2:5">
      <c r="B228" s="139"/>
      <c r="C228" s="139"/>
      <c r="D228" s="140"/>
      <c r="E228" s="140"/>
    </row>
    <row r="229" spans="2:5">
      <c r="B229" s="139"/>
      <c r="C229" s="139"/>
      <c r="D229" s="140"/>
      <c r="E229" s="140"/>
    </row>
    <row r="230" spans="2:5">
      <c r="B230" s="139"/>
      <c r="C230" s="821" t="s">
        <v>2568</v>
      </c>
      <c r="D230" s="821"/>
      <c r="E230" s="140"/>
    </row>
    <row r="231" spans="2:5">
      <c r="B231" s="139"/>
      <c r="C231" s="822" t="s">
        <v>2569</v>
      </c>
      <c r="D231" s="822"/>
      <c r="E231" s="139"/>
    </row>
  </sheetData>
  <sheetProtection formatCells="0" formatColumns="0" formatRows="0" insertColumns="0" insertRows="0" insertHyperlinks="0" deleteColumns="0" deleteRows="0" sort="0" autoFilter="0" pivotTables="0"/>
  <mergeCells count="5">
    <mergeCell ref="A1:C1"/>
    <mergeCell ref="A2:C2"/>
    <mergeCell ref="A3:C3"/>
    <mergeCell ref="C230:D230"/>
    <mergeCell ref="C231:D231"/>
  </mergeCells>
  <pageMargins left="0.7" right="0.7" top="0.75" bottom="0.75" header="0.3" footer="0.3"/>
  <pageSetup scale="65" orientation="landscape" r:id="rId1"/>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A20" sqref="A20"/>
    </sheetView>
  </sheetViews>
  <sheetFormatPr baseColWidth="10" defaultColWidth="9.140625" defaultRowHeight="11.25"/>
  <cols>
    <col min="1" max="1" width="10" style="35" customWidth="1"/>
    <col min="2" max="2" width="48.140625" style="35" customWidth="1"/>
    <col min="3" max="3" width="22.85546875" style="35" customWidth="1"/>
    <col min="4" max="4" width="16.7109375" style="35" customWidth="1"/>
    <col min="5" max="5" width="19.140625" style="35" customWidth="1"/>
    <col min="6" max="6" width="10.5703125" style="35" bestFit="1" customWidth="1"/>
    <col min="7" max="16384" width="9.140625" style="35"/>
  </cols>
  <sheetData>
    <row r="1" spans="1:6" ht="18.95" customHeight="1">
      <c r="A1" s="751" t="str">
        <f>'ESF-FIFOSEC'!A1</f>
        <v xml:space="preserve">FIDEICOMISO PARA EL FORTALECIMIENTO DE LA SEGURIDAD CIUDADANA  &lt;&lt;FIFOSEC&gt;&gt; </v>
      </c>
      <c r="B1" s="751"/>
      <c r="C1" s="751"/>
      <c r="D1" s="33" t="s">
        <v>42</v>
      </c>
      <c r="E1" s="34">
        <f>'ESF-FIFOSEC'!H1</f>
        <v>2018</v>
      </c>
    </row>
    <row r="2" spans="1:6" ht="18.95" customHeight="1">
      <c r="A2" s="751" t="s">
        <v>460</v>
      </c>
      <c r="B2" s="751"/>
      <c r="C2" s="751"/>
      <c r="D2" s="33" t="s">
        <v>44</v>
      </c>
      <c r="E2" s="34" t="str">
        <f>'ESF-FIFOSEC'!H2</f>
        <v>Trimestral</v>
      </c>
    </row>
    <row r="3" spans="1:6" ht="18.95" customHeight="1">
      <c r="A3" s="751" t="str">
        <f>'ESF-FIFOSEC'!A3</f>
        <v>Correspondiente del 01 DE ENERO al 31 DE DICIEMBRE 2018</v>
      </c>
      <c r="B3" s="751"/>
      <c r="C3" s="751"/>
      <c r="D3" s="33" t="s">
        <v>47</v>
      </c>
      <c r="E3" s="34">
        <f>'ESF-FIFOSEC'!H3</f>
        <v>4</v>
      </c>
    </row>
    <row r="5" spans="1:6">
      <c r="A5" s="36" t="s">
        <v>108</v>
      </c>
      <c r="B5" s="37"/>
      <c r="C5" s="37"/>
      <c r="D5" s="37"/>
      <c r="E5" s="37"/>
    </row>
    <row r="6" spans="1:6">
      <c r="A6" s="37" t="s">
        <v>461</v>
      </c>
      <c r="B6" s="37"/>
      <c r="C6" s="37"/>
      <c r="D6" s="37"/>
      <c r="E6" s="37"/>
    </row>
    <row r="7" spans="1:6">
      <c r="A7" s="38" t="s">
        <v>110</v>
      </c>
      <c r="B7" s="38" t="s">
        <v>111</v>
      </c>
      <c r="C7" s="38" t="s">
        <v>112</v>
      </c>
      <c r="D7" s="38" t="s">
        <v>113</v>
      </c>
      <c r="E7" s="38" t="s">
        <v>234</v>
      </c>
    </row>
    <row r="8" spans="1:6">
      <c r="A8" s="39">
        <v>3110</v>
      </c>
      <c r="B8" s="35" t="s">
        <v>312</v>
      </c>
      <c r="C8" s="40">
        <v>12500000</v>
      </c>
      <c r="D8" s="35" t="s">
        <v>312</v>
      </c>
      <c r="E8" s="35" t="s">
        <v>2582</v>
      </c>
    </row>
    <row r="9" spans="1:6">
      <c r="A9" s="39">
        <v>3110</v>
      </c>
      <c r="B9" s="35" t="s">
        <v>312</v>
      </c>
      <c r="C9" s="40">
        <v>12500000</v>
      </c>
      <c r="D9" s="35" t="s">
        <v>312</v>
      </c>
      <c r="E9" s="35" t="s">
        <v>2583</v>
      </c>
    </row>
    <row r="10" spans="1:6">
      <c r="A10" s="39">
        <v>3120</v>
      </c>
      <c r="B10" s="35" t="s">
        <v>463</v>
      </c>
      <c r="C10" s="40">
        <v>0</v>
      </c>
    </row>
    <row r="11" spans="1:6">
      <c r="A11" s="39">
        <v>3130</v>
      </c>
      <c r="B11" s="35" t="s">
        <v>464</v>
      </c>
      <c r="C11" s="40">
        <v>0</v>
      </c>
    </row>
    <row r="13" spans="1:6">
      <c r="A13" s="37" t="s">
        <v>465</v>
      </c>
      <c r="B13" s="37"/>
      <c r="C13" s="37"/>
      <c r="D13" s="37"/>
      <c r="E13" s="37"/>
    </row>
    <row r="14" spans="1:6">
      <c r="A14" s="38" t="s">
        <v>110</v>
      </c>
      <c r="B14" s="38" t="s">
        <v>111</v>
      </c>
      <c r="C14" s="38" t="s">
        <v>112</v>
      </c>
      <c r="D14" s="38" t="s">
        <v>466</v>
      </c>
      <c r="E14" s="38"/>
    </row>
    <row r="15" spans="1:6">
      <c r="A15" s="39">
        <v>3210</v>
      </c>
      <c r="B15" s="35" t="s">
        <v>467</v>
      </c>
      <c r="C15" s="40">
        <v>-4034054.5999999996</v>
      </c>
      <c r="D15" s="35" t="s">
        <v>2584</v>
      </c>
    </row>
    <row r="16" spans="1:6">
      <c r="A16" s="39">
        <v>3220</v>
      </c>
      <c r="B16" s="35" t="s">
        <v>468</v>
      </c>
      <c r="C16" s="40">
        <v>329655.59999999998</v>
      </c>
      <c r="D16" s="35" t="s">
        <v>2584</v>
      </c>
      <c r="F16" s="40"/>
    </row>
    <row r="17" spans="1:6">
      <c r="A17" s="39">
        <v>3230</v>
      </c>
      <c r="B17" s="35" t="s">
        <v>469</v>
      </c>
      <c r="C17" s="40">
        <v>0</v>
      </c>
      <c r="F17" s="40"/>
    </row>
    <row r="18" spans="1:6">
      <c r="A18" s="39">
        <v>3231</v>
      </c>
      <c r="B18" s="35" t="s">
        <v>470</v>
      </c>
      <c r="C18" s="40">
        <v>0</v>
      </c>
    </row>
    <row r="19" spans="1:6">
      <c r="A19" s="39">
        <v>3232</v>
      </c>
      <c r="B19" s="35" t="s">
        <v>471</v>
      </c>
      <c r="C19" s="40">
        <v>0</v>
      </c>
    </row>
    <row r="20" spans="1:6">
      <c r="A20" s="39">
        <v>3233</v>
      </c>
      <c r="B20" s="35" t="s">
        <v>472</v>
      </c>
      <c r="C20" s="40">
        <v>0</v>
      </c>
    </row>
    <row r="21" spans="1:6">
      <c r="A21" s="39">
        <v>3239</v>
      </c>
      <c r="B21" s="35" t="s">
        <v>473</v>
      </c>
      <c r="C21" s="40">
        <v>0</v>
      </c>
    </row>
    <row r="22" spans="1:6">
      <c r="A22" s="39">
        <v>3240</v>
      </c>
      <c r="B22" s="35" t="s">
        <v>474</v>
      </c>
      <c r="C22" s="40">
        <v>0</v>
      </c>
    </row>
    <row r="23" spans="1:6">
      <c r="A23" s="39">
        <v>3241</v>
      </c>
      <c r="B23" s="35" t="s">
        <v>475</v>
      </c>
      <c r="C23" s="40">
        <v>0</v>
      </c>
    </row>
    <row r="24" spans="1:6">
      <c r="A24" s="39">
        <v>3242</v>
      </c>
      <c r="B24" s="35" t="s">
        <v>476</v>
      </c>
      <c r="C24" s="40">
        <v>0</v>
      </c>
    </row>
    <row r="25" spans="1:6">
      <c r="A25" s="39">
        <v>3243</v>
      </c>
      <c r="B25" s="35" t="s">
        <v>477</v>
      </c>
      <c r="C25" s="40">
        <v>0</v>
      </c>
    </row>
    <row r="26" spans="1:6">
      <c r="A26" s="39">
        <v>3250</v>
      </c>
      <c r="B26" s="35" t="s">
        <v>478</v>
      </c>
      <c r="C26" s="40">
        <v>0</v>
      </c>
    </row>
    <row r="27" spans="1:6">
      <c r="A27" s="39">
        <v>3251</v>
      </c>
      <c r="B27" s="35" t="s">
        <v>479</v>
      </c>
      <c r="C27" s="40">
        <v>0</v>
      </c>
    </row>
    <row r="28" spans="1:6">
      <c r="A28" s="39">
        <v>3252</v>
      </c>
      <c r="B28" s="35" t="s">
        <v>480</v>
      </c>
      <c r="C28" s="40">
        <v>0</v>
      </c>
    </row>
    <row r="31" spans="1:6">
      <c r="A31" s="147" t="s">
        <v>104</v>
      </c>
    </row>
    <row r="32" spans="1:6">
      <c r="A32" s="147"/>
    </row>
    <row r="33" spans="1:4">
      <c r="A33" s="147"/>
    </row>
    <row r="35" spans="1:4" ht="15" customHeight="1"/>
    <row r="36" spans="1:4">
      <c r="B36" s="731" t="s">
        <v>2564</v>
      </c>
      <c r="C36" s="822" t="s">
        <v>2565</v>
      </c>
      <c r="D36" s="822"/>
    </row>
    <row r="37" spans="1:4">
      <c r="B37" s="215" t="s">
        <v>2566</v>
      </c>
      <c r="C37" s="824" t="s">
        <v>2585</v>
      </c>
      <c r="D37" s="824"/>
    </row>
    <row r="38" spans="1:4">
      <c r="B38" s="732"/>
      <c r="C38" s="694"/>
      <c r="D38" s="694"/>
    </row>
    <row r="39" spans="1:4">
      <c r="B39" s="732"/>
      <c r="C39" s="694"/>
      <c r="D39" s="694"/>
    </row>
    <row r="40" spans="1:4">
      <c r="B40" s="732"/>
      <c r="C40" s="694"/>
      <c r="D40" s="694"/>
    </row>
    <row r="41" spans="1:4">
      <c r="B41" s="732"/>
      <c r="C41" s="694"/>
      <c r="D41" s="694"/>
    </row>
    <row r="42" spans="1:4">
      <c r="B42" s="823" t="s">
        <v>2568</v>
      </c>
      <c r="C42" s="823"/>
      <c r="D42" s="823"/>
    </row>
    <row r="43" spans="1:4">
      <c r="B43" s="823" t="s">
        <v>2569</v>
      </c>
      <c r="C43" s="823"/>
      <c r="D43" s="823"/>
    </row>
  </sheetData>
  <sheetProtection formatCells="0" formatColumns="0" formatRows="0" insertColumns="0" insertRows="0" insertHyperlinks="0" deleteColumns="0" deleteRows="0" sort="0" autoFilter="0" pivotTables="0"/>
  <mergeCells count="7">
    <mergeCell ref="B43:D43"/>
    <mergeCell ref="A1:C1"/>
    <mergeCell ref="A2:C2"/>
    <mergeCell ref="A3:C3"/>
    <mergeCell ref="C36:D36"/>
    <mergeCell ref="C37:D37"/>
    <mergeCell ref="B42:D42"/>
  </mergeCells>
  <pageMargins left="0.7" right="0.7" top="0.75" bottom="0.75" header="0.3" footer="0.3"/>
  <pageSetup orientation="landscape" r:id="rId1"/>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selection activeCell="A20" sqref="A20"/>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42578125" style="35" bestFit="1" customWidth="1"/>
    <col min="5" max="5" width="19.140625" style="35" customWidth="1"/>
    <col min="6" max="7" width="9.140625" style="35"/>
    <col min="8" max="8" width="12" style="35" bestFit="1" customWidth="1"/>
    <col min="9" max="16384" width="9.140625" style="35"/>
  </cols>
  <sheetData>
    <row r="1" spans="1:8" s="41" customFormat="1" ht="18.95" customHeight="1">
      <c r="A1" s="751" t="str">
        <f>'ESF-FIFOSEC'!A1</f>
        <v xml:space="preserve">FIDEICOMISO PARA EL FORTALECIMIENTO DE LA SEGURIDAD CIUDADANA  &lt;&lt;FIFOSEC&gt;&gt; </v>
      </c>
      <c r="B1" s="751"/>
      <c r="C1" s="751"/>
      <c r="D1" s="33" t="s">
        <v>42</v>
      </c>
      <c r="E1" s="34">
        <f>'ESF-FIFOSEC'!H1</f>
        <v>2018</v>
      </c>
    </row>
    <row r="2" spans="1:8" s="41" customFormat="1" ht="18.95" customHeight="1">
      <c r="A2" s="751" t="s">
        <v>481</v>
      </c>
      <c r="B2" s="751"/>
      <c r="C2" s="751"/>
      <c r="D2" s="33" t="s">
        <v>44</v>
      </c>
      <c r="E2" s="34" t="str">
        <f>'ESF-FIFOSEC'!H2</f>
        <v>Trimestral</v>
      </c>
    </row>
    <row r="3" spans="1:8" s="41" customFormat="1" ht="18.95" customHeight="1">
      <c r="A3" s="751" t="str">
        <f>'ESF-FIFOSEC'!A3</f>
        <v>Correspondiente del 01 DE ENERO al 31 DE DICIEMBRE 2018</v>
      </c>
      <c r="B3" s="751"/>
      <c r="C3" s="751"/>
      <c r="D3" s="33" t="s">
        <v>47</v>
      </c>
      <c r="E3" s="34">
        <f>'ESF-FIFOSEC'!H3</f>
        <v>4</v>
      </c>
    </row>
    <row r="4" spans="1:8">
      <c r="A4" s="36" t="s">
        <v>108</v>
      </c>
      <c r="B4" s="37"/>
      <c r="C4" s="37"/>
      <c r="D4" s="37"/>
      <c r="E4" s="37"/>
    </row>
    <row r="6" spans="1:8">
      <c r="A6" s="37" t="s">
        <v>482</v>
      </c>
      <c r="B6" s="37"/>
      <c r="C6" s="37"/>
      <c r="D6" s="37"/>
      <c r="E6" s="37"/>
    </row>
    <row r="7" spans="1:8">
      <c r="A7" s="38" t="s">
        <v>110</v>
      </c>
      <c r="B7" s="38" t="s">
        <v>111</v>
      </c>
      <c r="C7" s="38" t="s">
        <v>483</v>
      </c>
      <c r="D7" s="38" t="s">
        <v>484</v>
      </c>
      <c r="E7" s="38"/>
    </row>
    <row r="8" spans="1:8">
      <c r="A8" s="39">
        <v>1111</v>
      </c>
      <c r="B8" s="35" t="s">
        <v>485</v>
      </c>
      <c r="C8" s="170">
        <v>0</v>
      </c>
      <c r="D8" s="170">
        <v>0</v>
      </c>
      <c r="E8" s="170"/>
      <c r="H8" s="323"/>
    </row>
    <row r="9" spans="1:8">
      <c r="A9" s="39">
        <v>1112</v>
      </c>
      <c r="B9" s="35" t="s">
        <v>486</v>
      </c>
      <c r="C9" s="40">
        <v>0</v>
      </c>
      <c r="D9" s="40">
        <v>0.44</v>
      </c>
      <c r="E9" s="40"/>
    </row>
    <row r="10" spans="1:8">
      <c r="A10" s="39">
        <v>1113</v>
      </c>
      <c r="B10" s="35" t="s">
        <v>487</v>
      </c>
      <c r="C10" s="40">
        <v>0</v>
      </c>
      <c r="D10" s="40">
        <v>0</v>
      </c>
    </row>
    <row r="11" spans="1:8">
      <c r="A11" s="39">
        <v>1114</v>
      </c>
      <c r="B11" s="35" t="s">
        <v>114</v>
      </c>
      <c r="C11" s="40">
        <v>21295600.550000001</v>
      </c>
      <c r="D11" s="40">
        <v>25329655.16</v>
      </c>
      <c r="E11" s="40"/>
    </row>
    <row r="12" spans="1:8">
      <c r="A12" s="39">
        <v>1115</v>
      </c>
      <c r="B12" s="35" t="s">
        <v>116</v>
      </c>
      <c r="C12" s="40">
        <v>0</v>
      </c>
      <c r="D12" s="40">
        <v>0</v>
      </c>
    </row>
    <row r="13" spans="1:8">
      <c r="A13" s="39">
        <v>1116</v>
      </c>
      <c r="B13" s="35" t="s">
        <v>488</v>
      </c>
      <c r="C13" s="40">
        <v>0</v>
      </c>
      <c r="D13" s="40">
        <v>0</v>
      </c>
    </row>
    <row r="14" spans="1:8">
      <c r="A14" s="39">
        <v>1119</v>
      </c>
      <c r="B14" s="35" t="s">
        <v>489</v>
      </c>
      <c r="C14" s="40">
        <v>0</v>
      </c>
      <c r="D14" s="40">
        <v>0</v>
      </c>
    </row>
    <row r="15" spans="1:8">
      <c r="A15" s="39">
        <v>1110</v>
      </c>
      <c r="B15" s="35" t="s">
        <v>490</v>
      </c>
      <c r="C15" s="40">
        <v>0</v>
      </c>
      <c r="D15" s="40">
        <v>0</v>
      </c>
    </row>
    <row r="18" spans="1:5">
      <c r="A18" s="37" t="s">
        <v>491</v>
      </c>
      <c r="B18" s="37"/>
      <c r="C18" s="37"/>
      <c r="D18" s="37"/>
      <c r="E18" s="37"/>
    </row>
    <row r="19" spans="1:5">
      <c r="A19" s="38" t="s">
        <v>110</v>
      </c>
      <c r="B19" s="38" t="s">
        <v>111</v>
      </c>
      <c r="C19" s="38" t="s">
        <v>112</v>
      </c>
      <c r="D19" s="38" t="s">
        <v>492</v>
      </c>
      <c r="E19" s="38" t="s">
        <v>493</v>
      </c>
    </row>
    <row r="20" spans="1:5">
      <c r="A20" s="39">
        <v>1230</v>
      </c>
      <c r="B20" s="35" t="s">
        <v>165</v>
      </c>
      <c r="C20" s="40">
        <v>0</v>
      </c>
    </row>
    <row r="21" spans="1:5">
      <c r="A21" s="39">
        <v>1231</v>
      </c>
      <c r="B21" s="35" t="s">
        <v>168</v>
      </c>
      <c r="C21" s="40">
        <v>0</v>
      </c>
    </row>
    <row r="22" spans="1:5">
      <c r="A22" s="39">
        <v>1232</v>
      </c>
      <c r="B22" s="35" t="s">
        <v>170</v>
      </c>
      <c r="C22" s="40">
        <v>0</v>
      </c>
    </row>
    <row r="23" spans="1:5">
      <c r="A23" s="39">
        <v>1233</v>
      </c>
      <c r="B23" s="35" t="s">
        <v>171</v>
      </c>
      <c r="C23" s="40">
        <v>0</v>
      </c>
    </row>
    <row r="24" spans="1:5">
      <c r="A24" s="39">
        <v>1234</v>
      </c>
      <c r="B24" s="35" t="s">
        <v>172</v>
      </c>
      <c r="C24" s="40">
        <v>0</v>
      </c>
    </row>
    <row r="25" spans="1:5">
      <c r="A25" s="39">
        <v>1235</v>
      </c>
      <c r="B25" s="35" t="s">
        <v>173</v>
      </c>
      <c r="C25" s="40">
        <v>0</v>
      </c>
    </row>
    <row r="26" spans="1:5">
      <c r="A26" s="39">
        <v>1236</v>
      </c>
      <c r="B26" s="35" t="s">
        <v>174</v>
      </c>
      <c r="C26" s="40">
        <v>0</v>
      </c>
    </row>
    <row r="27" spans="1:5">
      <c r="A27" s="39">
        <v>1239</v>
      </c>
      <c r="B27" s="35" t="s">
        <v>175</v>
      </c>
      <c r="C27" s="40">
        <v>0</v>
      </c>
    </row>
    <row r="28" spans="1:5">
      <c r="A28" s="39">
        <v>1240</v>
      </c>
      <c r="B28" s="35" t="s">
        <v>176</v>
      </c>
      <c r="C28" s="40">
        <v>0</v>
      </c>
    </row>
    <row r="29" spans="1:5">
      <c r="A29" s="39">
        <v>1241</v>
      </c>
      <c r="B29" s="35" t="s">
        <v>177</v>
      </c>
      <c r="C29" s="40">
        <v>0</v>
      </c>
    </row>
    <row r="30" spans="1:5">
      <c r="A30" s="39">
        <v>1242</v>
      </c>
      <c r="B30" s="35" t="s">
        <v>179</v>
      </c>
      <c r="C30" s="40">
        <v>0</v>
      </c>
      <c r="E30" s="94" t="s">
        <v>713</v>
      </c>
    </row>
    <row r="31" spans="1:5">
      <c r="A31" s="39">
        <v>1243</v>
      </c>
      <c r="B31" s="35" t="s">
        <v>181</v>
      </c>
      <c r="C31" s="40">
        <v>0</v>
      </c>
    </row>
    <row r="32" spans="1:5">
      <c r="A32" s="39">
        <v>1244</v>
      </c>
      <c r="B32" s="35" t="s">
        <v>182</v>
      </c>
      <c r="C32" s="40">
        <v>0</v>
      </c>
    </row>
    <row r="33" spans="1:5">
      <c r="A33" s="39">
        <v>1245</v>
      </c>
      <c r="B33" s="35" t="s">
        <v>184</v>
      </c>
      <c r="C33" s="40">
        <v>0</v>
      </c>
    </row>
    <row r="34" spans="1:5">
      <c r="A34" s="39">
        <v>1246</v>
      </c>
      <c r="B34" s="35" t="s">
        <v>186</v>
      </c>
      <c r="C34" s="40">
        <v>0</v>
      </c>
    </row>
    <row r="35" spans="1:5">
      <c r="A35" s="39">
        <v>1247</v>
      </c>
      <c r="B35" s="35" t="s">
        <v>188</v>
      </c>
      <c r="C35" s="40">
        <v>0</v>
      </c>
    </row>
    <row r="36" spans="1:5">
      <c r="A36" s="39">
        <v>1248</v>
      </c>
      <c r="B36" s="35" t="s">
        <v>189</v>
      </c>
      <c r="C36" s="40">
        <v>0</v>
      </c>
    </row>
    <row r="37" spans="1:5">
      <c r="A37" s="39">
        <v>1250</v>
      </c>
      <c r="B37" s="35" t="s">
        <v>193</v>
      </c>
      <c r="C37" s="40">
        <v>0</v>
      </c>
    </row>
    <row r="38" spans="1:5">
      <c r="A38" s="39">
        <v>1251</v>
      </c>
      <c r="B38" s="35" t="s">
        <v>194</v>
      </c>
      <c r="C38" s="40">
        <v>0</v>
      </c>
    </row>
    <row r="39" spans="1:5">
      <c r="A39" s="39">
        <v>1252</v>
      </c>
      <c r="B39" s="35" t="s">
        <v>195</v>
      </c>
      <c r="C39" s="40">
        <v>0</v>
      </c>
    </row>
    <row r="40" spans="1:5">
      <c r="A40" s="39">
        <v>1253</v>
      </c>
      <c r="B40" s="35" t="s">
        <v>196</v>
      </c>
      <c r="C40" s="40">
        <v>0</v>
      </c>
    </row>
    <row r="41" spans="1:5">
      <c r="A41" s="39">
        <v>1254</v>
      </c>
      <c r="B41" s="35" t="s">
        <v>197</v>
      </c>
      <c r="C41" s="40">
        <v>0</v>
      </c>
    </row>
    <row r="42" spans="1:5">
      <c r="A42" s="39">
        <v>1259</v>
      </c>
      <c r="B42" s="35" t="s">
        <v>198</v>
      </c>
      <c r="C42" s="40">
        <v>0</v>
      </c>
    </row>
    <row r="44" spans="1:5">
      <c r="A44" s="37" t="s">
        <v>494</v>
      </c>
      <c r="B44" s="37"/>
      <c r="C44" s="37"/>
      <c r="D44" s="37"/>
      <c r="E44" s="37"/>
    </row>
    <row r="45" spans="1:5">
      <c r="A45" s="38" t="s">
        <v>110</v>
      </c>
      <c r="B45" s="38" t="s">
        <v>111</v>
      </c>
      <c r="C45" s="38" t="s">
        <v>483</v>
      </c>
      <c r="D45" s="38" t="s">
        <v>484</v>
      </c>
      <c r="E45" s="38"/>
    </row>
    <row r="46" spans="1:5">
      <c r="A46" s="39">
        <v>5500</v>
      </c>
      <c r="B46" s="35" t="s">
        <v>428</v>
      </c>
      <c r="C46" s="40">
        <v>0</v>
      </c>
      <c r="D46" s="40">
        <v>0</v>
      </c>
    </row>
    <row r="47" spans="1:5">
      <c r="A47" s="39">
        <v>5510</v>
      </c>
      <c r="B47" s="35" t="s">
        <v>429</v>
      </c>
      <c r="C47" s="40">
        <v>0</v>
      </c>
      <c r="D47" s="40">
        <v>0</v>
      </c>
    </row>
    <row r="48" spans="1:5">
      <c r="A48" s="39">
        <v>5511</v>
      </c>
      <c r="B48" s="35" t="s">
        <v>430</v>
      </c>
      <c r="C48" s="40">
        <v>0</v>
      </c>
      <c r="D48" s="40">
        <v>0</v>
      </c>
    </row>
    <row r="49" spans="1:5">
      <c r="A49" s="39">
        <v>5512</v>
      </c>
      <c r="B49" s="35" t="s">
        <v>431</v>
      </c>
      <c r="C49" s="40">
        <v>0</v>
      </c>
      <c r="D49" s="40">
        <v>0</v>
      </c>
    </row>
    <row r="50" spans="1:5">
      <c r="A50" s="39">
        <v>5513</v>
      </c>
      <c r="B50" s="35" t="s">
        <v>432</v>
      </c>
      <c r="C50" s="40">
        <v>0</v>
      </c>
      <c r="D50" s="40">
        <v>0</v>
      </c>
    </row>
    <row r="51" spans="1:5">
      <c r="A51" s="39">
        <v>5514</v>
      </c>
      <c r="B51" s="35" t="s">
        <v>433</v>
      </c>
      <c r="C51" s="40">
        <v>0</v>
      </c>
      <c r="D51" s="40">
        <v>0</v>
      </c>
    </row>
    <row r="52" spans="1:5">
      <c r="A52" s="39">
        <v>5515</v>
      </c>
      <c r="B52" s="35" t="s">
        <v>434</v>
      </c>
      <c r="C52" s="40">
        <v>0</v>
      </c>
      <c r="D52" s="40">
        <v>0</v>
      </c>
    </row>
    <row r="53" spans="1:5">
      <c r="A53" s="39">
        <v>5516</v>
      </c>
      <c r="B53" s="35" t="s">
        <v>435</v>
      </c>
      <c r="C53" s="40">
        <v>0</v>
      </c>
      <c r="D53" s="40">
        <v>0</v>
      </c>
    </row>
    <row r="54" spans="1:5">
      <c r="A54" s="39">
        <v>5517</v>
      </c>
      <c r="B54" s="35" t="s">
        <v>436</v>
      </c>
      <c r="C54" s="40">
        <v>0</v>
      </c>
      <c r="D54" s="40">
        <v>0</v>
      </c>
    </row>
    <row r="55" spans="1:5">
      <c r="A55" s="39">
        <v>5518</v>
      </c>
      <c r="B55" s="35" t="s">
        <v>437</v>
      </c>
      <c r="C55" s="40">
        <v>0</v>
      </c>
      <c r="D55" s="40">
        <v>0</v>
      </c>
    </row>
    <row r="56" spans="1:5">
      <c r="A56" s="39">
        <v>5520</v>
      </c>
      <c r="B56" s="35" t="s">
        <v>438</v>
      </c>
      <c r="C56" s="40">
        <v>0</v>
      </c>
      <c r="D56" s="40">
        <v>0</v>
      </c>
    </row>
    <row r="57" spans="1:5">
      <c r="A57" s="39">
        <v>5521</v>
      </c>
      <c r="B57" s="35" t="s">
        <v>439</v>
      </c>
      <c r="C57" s="40">
        <v>0</v>
      </c>
      <c r="D57" s="40">
        <v>0</v>
      </c>
      <c r="E57" s="94" t="s">
        <v>713</v>
      </c>
    </row>
    <row r="58" spans="1:5">
      <c r="A58" s="39">
        <v>5522</v>
      </c>
      <c r="B58" s="35" t="s">
        <v>440</v>
      </c>
      <c r="C58" s="40">
        <v>0</v>
      </c>
      <c r="D58" s="40">
        <v>0</v>
      </c>
    </row>
    <row r="59" spans="1:5">
      <c r="A59" s="39">
        <v>5530</v>
      </c>
      <c r="B59" s="35" t="s">
        <v>441</v>
      </c>
      <c r="C59" s="40">
        <v>0</v>
      </c>
      <c r="D59" s="40">
        <v>0</v>
      </c>
    </row>
    <row r="60" spans="1:5">
      <c r="A60" s="39">
        <v>5531</v>
      </c>
      <c r="B60" s="35" t="s">
        <v>442</v>
      </c>
      <c r="C60" s="40">
        <v>0</v>
      </c>
      <c r="D60" s="40">
        <v>0</v>
      </c>
    </row>
    <row r="61" spans="1:5">
      <c r="A61" s="39">
        <v>5532</v>
      </c>
      <c r="B61" s="35" t="s">
        <v>443</v>
      </c>
      <c r="C61" s="40">
        <v>0</v>
      </c>
      <c r="D61" s="40">
        <v>0</v>
      </c>
    </row>
    <row r="62" spans="1:5">
      <c r="A62" s="39">
        <v>5533</v>
      </c>
      <c r="B62" s="35" t="s">
        <v>444</v>
      </c>
      <c r="C62" s="40">
        <v>0</v>
      </c>
      <c r="D62" s="40">
        <v>0</v>
      </c>
    </row>
    <row r="63" spans="1:5">
      <c r="A63" s="39">
        <v>5534</v>
      </c>
      <c r="B63" s="35" t="s">
        <v>445</v>
      </c>
      <c r="C63" s="40">
        <v>0</v>
      </c>
      <c r="D63" s="40">
        <v>0</v>
      </c>
    </row>
    <row r="64" spans="1:5">
      <c r="A64" s="39">
        <v>5535</v>
      </c>
      <c r="B64" s="35" t="s">
        <v>446</v>
      </c>
      <c r="C64" s="40">
        <v>0</v>
      </c>
      <c r="D64" s="40">
        <v>0</v>
      </c>
    </row>
    <row r="65" spans="1:4">
      <c r="A65" s="39">
        <v>5540</v>
      </c>
      <c r="B65" s="35" t="s">
        <v>447</v>
      </c>
      <c r="C65" s="40">
        <v>0</v>
      </c>
      <c r="D65" s="40">
        <v>0</v>
      </c>
    </row>
    <row r="66" spans="1:4">
      <c r="A66" s="39">
        <v>5541</v>
      </c>
      <c r="B66" s="35" t="s">
        <v>447</v>
      </c>
      <c r="C66" s="40">
        <v>0</v>
      </c>
      <c r="D66" s="40">
        <v>0</v>
      </c>
    </row>
    <row r="67" spans="1:4">
      <c r="A67" s="39">
        <v>5550</v>
      </c>
      <c r="B67" s="35" t="s">
        <v>448</v>
      </c>
      <c r="C67" s="40">
        <v>0</v>
      </c>
      <c r="D67" s="40">
        <v>0</v>
      </c>
    </row>
    <row r="68" spans="1:4">
      <c r="A68" s="39">
        <v>5551</v>
      </c>
      <c r="B68" s="35" t="s">
        <v>448</v>
      </c>
      <c r="C68" s="40">
        <v>0</v>
      </c>
      <c r="D68" s="40">
        <v>0</v>
      </c>
    </row>
    <row r="69" spans="1:4">
      <c r="A69" s="39">
        <v>5590</v>
      </c>
      <c r="B69" s="35" t="s">
        <v>449</v>
      </c>
      <c r="C69" s="40">
        <v>0</v>
      </c>
      <c r="D69" s="40">
        <v>0</v>
      </c>
    </row>
    <row r="70" spans="1:4">
      <c r="A70" s="39">
        <v>5591</v>
      </c>
      <c r="B70" s="35" t="s">
        <v>450</v>
      </c>
      <c r="C70" s="40">
        <v>0</v>
      </c>
      <c r="D70" s="40">
        <v>0</v>
      </c>
    </row>
    <row r="71" spans="1:4">
      <c r="A71" s="39">
        <v>5592</v>
      </c>
      <c r="B71" s="35" t="s">
        <v>451</v>
      </c>
      <c r="C71" s="40">
        <v>0</v>
      </c>
      <c r="D71" s="40">
        <v>0</v>
      </c>
    </row>
    <row r="72" spans="1:4">
      <c r="A72" s="39">
        <v>5593</v>
      </c>
      <c r="B72" s="35" t="s">
        <v>452</v>
      </c>
      <c r="C72" s="40">
        <v>0</v>
      </c>
      <c r="D72" s="40">
        <v>0</v>
      </c>
    </row>
    <row r="73" spans="1:4">
      <c r="A73" s="39">
        <v>5594</v>
      </c>
      <c r="B73" s="35" t="s">
        <v>453</v>
      </c>
      <c r="C73" s="40">
        <v>0</v>
      </c>
      <c r="D73" s="40">
        <v>0</v>
      </c>
    </row>
    <row r="74" spans="1:4">
      <c r="A74" s="39">
        <v>5595</v>
      </c>
      <c r="B74" s="35" t="s">
        <v>454</v>
      </c>
      <c r="C74" s="40">
        <v>0</v>
      </c>
      <c r="D74" s="40">
        <v>0</v>
      </c>
    </row>
    <row r="75" spans="1:4">
      <c r="A75" s="39">
        <v>5596</v>
      </c>
      <c r="B75" s="35" t="s">
        <v>344</v>
      </c>
      <c r="C75" s="40">
        <v>0</v>
      </c>
      <c r="D75" s="40">
        <v>0</v>
      </c>
    </row>
    <row r="76" spans="1:4">
      <c r="A76" s="39">
        <v>5597</v>
      </c>
      <c r="B76" s="35" t="s">
        <v>455</v>
      </c>
      <c r="C76" s="40">
        <v>0</v>
      </c>
      <c r="D76" s="40">
        <v>0</v>
      </c>
    </row>
    <row r="77" spans="1:4">
      <c r="A77" s="39">
        <v>5599</v>
      </c>
      <c r="B77" s="35" t="s">
        <v>456</v>
      </c>
      <c r="C77" s="40">
        <v>0</v>
      </c>
      <c r="D77" s="40">
        <v>0</v>
      </c>
    </row>
    <row r="78" spans="1:4">
      <c r="A78" s="39">
        <v>5600</v>
      </c>
      <c r="B78" s="35" t="s">
        <v>457</v>
      </c>
      <c r="C78" s="40">
        <v>0</v>
      </c>
      <c r="D78" s="40">
        <v>0</v>
      </c>
    </row>
    <row r="79" spans="1:4">
      <c r="A79" s="39">
        <v>5610</v>
      </c>
      <c r="B79" s="35" t="s">
        <v>458</v>
      </c>
      <c r="C79" s="40">
        <v>0</v>
      </c>
      <c r="D79" s="40">
        <v>0</v>
      </c>
    </row>
    <row r="80" spans="1:4">
      <c r="A80" s="39">
        <v>5611</v>
      </c>
      <c r="B80" s="35" t="s">
        <v>459</v>
      </c>
      <c r="C80" s="40">
        <v>0</v>
      </c>
      <c r="D80" s="40">
        <v>0</v>
      </c>
    </row>
    <row r="84" spans="1:4">
      <c r="A84" s="147" t="s">
        <v>104</v>
      </c>
    </row>
    <row r="85" spans="1:4">
      <c r="A85" s="147"/>
    </row>
    <row r="86" spans="1:4">
      <c r="A86" s="147"/>
    </row>
    <row r="89" spans="1:4">
      <c r="B89" s="731" t="s">
        <v>2564</v>
      </c>
      <c r="C89" s="822" t="s">
        <v>2565</v>
      </c>
      <c r="D89" s="822"/>
    </row>
    <row r="90" spans="1:4">
      <c r="B90" s="215" t="s">
        <v>2566</v>
      </c>
      <c r="C90" s="824" t="s">
        <v>2585</v>
      </c>
      <c r="D90" s="824"/>
    </row>
    <row r="91" spans="1:4">
      <c r="B91" s="732"/>
      <c r="C91" s="694"/>
      <c r="D91" s="694"/>
    </row>
    <row r="92" spans="1:4">
      <c r="B92" s="732"/>
      <c r="C92" s="694"/>
      <c r="D92" s="694"/>
    </row>
    <row r="93" spans="1:4">
      <c r="B93" s="732"/>
      <c r="C93" s="694"/>
      <c r="D93" s="694"/>
    </row>
    <row r="94" spans="1:4">
      <c r="B94" s="732"/>
      <c r="C94" s="694"/>
      <c r="D94" s="694"/>
    </row>
    <row r="95" spans="1:4">
      <c r="B95" s="823" t="s">
        <v>2568</v>
      </c>
      <c r="C95" s="823"/>
      <c r="D95" s="823"/>
    </row>
    <row r="96" spans="1:4">
      <c r="B96" s="823" t="s">
        <v>2569</v>
      </c>
      <c r="C96" s="823"/>
      <c r="D96" s="823"/>
    </row>
  </sheetData>
  <sheetProtection formatCells="0" formatColumns="0" formatRows="0" insertColumns="0" insertRows="0" insertHyperlinks="0" deleteColumns="0" deleteRows="0" sort="0" autoFilter="0" pivotTables="0"/>
  <mergeCells count="7">
    <mergeCell ref="B96:D96"/>
    <mergeCell ref="A1:C1"/>
    <mergeCell ref="A2:C2"/>
    <mergeCell ref="A3:C3"/>
    <mergeCell ref="C89:D89"/>
    <mergeCell ref="C90:D90"/>
    <mergeCell ref="B95:D95"/>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ageMargins left="0.7" right="0.7" top="0.75" bottom="0.75" header="0.3" footer="0.3"/>
  <pageSetup paperSize="9" scale="65" orientation="portrait" r:id="rId1"/>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election activeCell="A20" sqref="A20"/>
    </sheetView>
  </sheetViews>
  <sheetFormatPr baseColWidth="10" defaultRowHeight="11.25"/>
  <cols>
    <col min="1" max="1" width="1.7109375" style="51" customWidth="1"/>
    <col min="2" max="2" width="63.140625" style="51" customWidth="1"/>
    <col min="3" max="4" width="17.7109375" style="51" customWidth="1"/>
    <col min="5" max="6" width="11.42578125" style="51"/>
    <col min="7" max="7" width="12" style="51" bestFit="1" customWidth="1"/>
    <col min="8" max="8" width="14.7109375" style="51" bestFit="1" customWidth="1"/>
    <col min="9" max="16384" width="11.42578125" style="51"/>
  </cols>
  <sheetData>
    <row r="1" spans="1:6" s="43" customFormat="1" ht="18.95" customHeight="1">
      <c r="A1" s="752" t="s">
        <v>2614</v>
      </c>
      <c r="B1" s="752"/>
      <c r="C1" s="752"/>
      <c r="D1" s="752"/>
    </row>
    <row r="2" spans="1:6" s="43" customFormat="1" ht="18.95" customHeight="1">
      <c r="A2" s="752" t="s">
        <v>495</v>
      </c>
      <c r="B2" s="752"/>
      <c r="C2" s="752"/>
      <c r="D2" s="752"/>
    </row>
    <row r="3" spans="1:6" s="43" customFormat="1" ht="18.95" customHeight="1">
      <c r="A3" s="752" t="s">
        <v>2615</v>
      </c>
      <c r="B3" s="752"/>
      <c r="C3" s="752"/>
      <c r="D3" s="752"/>
    </row>
    <row r="4" spans="1:6" s="44" customFormat="1" ht="18.95" customHeight="1">
      <c r="A4" s="753" t="s">
        <v>496</v>
      </c>
      <c r="B4" s="753"/>
      <c r="C4" s="753"/>
      <c r="D4" s="753"/>
    </row>
    <row r="5" spans="1:6" s="47" customFormat="1">
      <c r="A5" s="45"/>
      <c r="B5" s="46"/>
      <c r="C5" s="46"/>
      <c r="D5" s="46"/>
    </row>
    <row r="6" spans="1:6">
      <c r="A6" s="48" t="s">
        <v>497</v>
      </c>
      <c r="B6" s="48"/>
      <c r="C6" s="49"/>
      <c r="D6" s="50">
        <v>25679655.600000001</v>
      </c>
    </row>
    <row r="7" spans="1:6">
      <c r="B7" s="52"/>
      <c r="C7" s="53"/>
      <c r="D7" s="54"/>
    </row>
    <row r="8" spans="1:6">
      <c r="A8" s="55" t="s">
        <v>498</v>
      </c>
      <c r="B8" s="56"/>
      <c r="C8" s="57"/>
      <c r="D8" s="58">
        <f>SUM(C9:C13)</f>
        <v>0</v>
      </c>
    </row>
    <row r="9" spans="1:6">
      <c r="A9" s="59"/>
      <c r="B9" s="60" t="s">
        <v>499</v>
      </c>
      <c r="C9" s="61">
        <v>0</v>
      </c>
      <c r="D9" s="62"/>
    </row>
    <row r="10" spans="1:6">
      <c r="A10" s="59"/>
      <c r="B10" s="60" t="s">
        <v>500</v>
      </c>
      <c r="C10" s="61">
        <v>0</v>
      </c>
      <c r="D10" s="63"/>
    </row>
    <row r="11" spans="1:6">
      <c r="A11" s="59"/>
      <c r="B11" s="60" t="s">
        <v>501</v>
      </c>
      <c r="C11" s="61">
        <v>0</v>
      </c>
      <c r="D11" s="63"/>
    </row>
    <row r="12" spans="1:6">
      <c r="A12" s="59"/>
      <c r="B12" s="60" t="s">
        <v>502</v>
      </c>
      <c r="C12" s="61">
        <v>0</v>
      </c>
      <c r="D12" s="63"/>
    </row>
    <row r="13" spans="1:6">
      <c r="A13" s="64" t="s">
        <v>503</v>
      </c>
      <c r="B13" s="60"/>
      <c r="C13" s="61">
        <v>0</v>
      </c>
      <c r="D13" s="63"/>
    </row>
    <row r="14" spans="1:6">
      <c r="B14" s="65"/>
      <c r="C14" s="66"/>
      <c r="D14" s="67"/>
      <c r="F14" s="92"/>
    </row>
    <row r="15" spans="1:6">
      <c r="A15" s="55" t="s">
        <v>504</v>
      </c>
      <c r="B15" s="56"/>
      <c r="C15" s="57"/>
      <c r="D15" s="58">
        <f>SUM(C16:C19)</f>
        <v>24321137.559999999</v>
      </c>
    </row>
    <row r="16" spans="1:6">
      <c r="A16" s="59"/>
      <c r="B16" s="60" t="s">
        <v>505</v>
      </c>
      <c r="C16" s="61">
        <v>0</v>
      </c>
      <c r="D16" s="62"/>
    </row>
    <row r="17" spans="1:8">
      <c r="A17" s="59"/>
      <c r="B17" s="60" t="s">
        <v>506</v>
      </c>
      <c r="C17" s="61">
        <v>0</v>
      </c>
      <c r="D17" s="63"/>
    </row>
    <row r="18" spans="1:8">
      <c r="A18" s="59"/>
      <c r="B18" s="60" t="s">
        <v>507</v>
      </c>
      <c r="C18" s="61">
        <v>0</v>
      </c>
      <c r="D18" s="63"/>
    </row>
    <row r="19" spans="1:8">
      <c r="A19" s="64" t="s">
        <v>508</v>
      </c>
      <c r="B19" s="68"/>
      <c r="C19" s="69">
        <v>24321137.559999999</v>
      </c>
      <c r="D19" s="63"/>
      <c r="G19" s="733"/>
    </row>
    <row r="20" spans="1:8">
      <c r="B20" s="70"/>
      <c r="C20" s="71"/>
      <c r="D20" s="67"/>
    </row>
    <row r="21" spans="1:8">
      <c r="A21" s="48" t="s">
        <v>509</v>
      </c>
      <c r="B21" s="48"/>
      <c r="C21" s="72"/>
      <c r="D21" s="50">
        <f>+D6+D8-D15</f>
        <v>1358518.0400000028</v>
      </c>
      <c r="E21" s="92"/>
      <c r="F21" s="92"/>
      <c r="G21" s="326"/>
      <c r="H21" s="326"/>
    </row>
    <row r="22" spans="1:8">
      <c r="E22" s="92"/>
      <c r="F22" s="92"/>
      <c r="H22" s="326"/>
    </row>
    <row r="23" spans="1:8">
      <c r="H23" s="40"/>
    </row>
    <row r="24" spans="1:8">
      <c r="B24" s="147" t="s">
        <v>104</v>
      </c>
      <c r="C24" s="35"/>
      <c r="H24" s="733"/>
    </row>
    <row r="25" spans="1:8">
      <c r="D25" s="35"/>
      <c r="E25" s="35"/>
      <c r="F25" s="35"/>
    </row>
    <row r="26" spans="1:8">
      <c r="D26" s="35"/>
      <c r="E26" s="35"/>
      <c r="F26" s="35"/>
    </row>
    <row r="27" spans="1:8">
      <c r="D27" s="35"/>
      <c r="E27" s="35"/>
      <c r="F27" s="35"/>
    </row>
    <row r="28" spans="1:8">
      <c r="B28" s="35"/>
      <c r="C28" s="35"/>
      <c r="D28" s="176"/>
      <c r="E28" s="176"/>
      <c r="F28" s="35"/>
    </row>
    <row r="29" spans="1:8">
      <c r="B29" s="35"/>
      <c r="D29" s="176"/>
      <c r="E29" s="176"/>
    </row>
    <row r="30" spans="1:8">
      <c r="B30" s="731" t="s">
        <v>2564</v>
      </c>
      <c r="C30" s="822" t="s">
        <v>2565</v>
      </c>
      <c r="D30" s="822"/>
      <c r="E30" s="734"/>
    </row>
    <row r="31" spans="1:8" ht="20.25" customHeight="1">
      <c r="B31" s="215" t="s">
        <v>2566</v>
      </c>
      <c r="C31" s="824" t="s">
        <v>2585</v>
      </c>
      <c r="D31" s="824"/>
      <c r="E31" s="734"/>
    </row>
    <row r="32" spans="1:8">
      <c r="B32" s="732"/>
      <c r="C32" s="694"/>
      <c r="D32" s="694"/>
    </row>
    <row r="33" spans="2:4">
      <c r="B33" s="732"/>
      <c r="C33" s="694"/>
      <c r="D33" s="694"/>
    </row>
    <row r="34" spans="2:4">
      <c r="B34" s="732"/>
      <c r="C34" s="694"/>
      <c r="D34" s="694"/>
    </row>
    <row r="35" spans="2:4">
      <c r="B35" s="732"/>
      <c r="C35" s="694"/>
      <c r="D35" s="694"/>
    </row>
    <row r="36" spans="2:4">
      <c r="B36" s="823" t="s">
        <v>2568</v>
      </c>
      <c r="C36" s="823"/>
      <c r="D36" s="823"/>
    </row>
    <row r="37" spans="2:4">
      <c r="B37" s="823" t="s">
        <v>2569</v>
      </c>
      <c r="C37" s="823"/>
      <c r="D37" s="823"/>
    </row>
  </sheetData>
  <mergeCells count="8">
    <mergeCell ref="B36:D36"/>
    <mergeCell ref="B37:D37"/>
    <mergeCell ref="A1:D1"/>
    <mergeCell ref="A2:D2"/>
    <mergeCell ref="A3:D3"/>
    <mergeCell ref="A4:D4"/>
    <mergeCell ref="C30:D30"/>
    <mergeCell ref="C31:D31"/>
  </mergeCells>
  <pageMargins left="0.7" right="0.7" top="0.75" bottom="0.75" header="0.3" footer="0.3"/>
  <pageSetup scale="80" orientation="portrait" r:id="rId1"/>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election activeCell="A20" sqref="A20"/>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6" width="11.42578125" style="51"/>
    <col min="7" max="8" width="12" style="51" bestFit="1" customWidth="1"/>
    <col min="9" max="16384" width="11.42578125" style="51"/>
  </cols>
  <sheetData>
    <row r="1" spans="1:4" s="73" customFormat="1" ht="18.95" customHeight="1">
      <c r="A1" s="754" t="s">
        <v>2614</v>
      </c>
      <c r="B1" s="754"/>
      <c r="C1" s="754"/>
      <c r="D1" s="754"/>
    </row>
    <row r="2" spans="1:4" s="73" customFormat="1" ht="18.95" customHeight="1">
      <c r="A2" s="754" t="s">
        <v>510</v>
      </c>
      <c r="B2" s="754"/>
      <c r="C2" s="754"/>
      <c r="D2" s="754"/>
    </row>
    <row r="3" spans="1:4" s="73" customFormat="1" ht="18.95" customHeight="1">
      <c r="A3" s="754" t="s">
        <v>2615</v>
      </c>
      <c r="B3" s="754"/>
      <c r="C3" s="754"/>
      <c r="D3" s="754"/>
    </row>
    <row r="4" spans="1:4" s="74" customFormat="1">
      <c r="A4" s="755"/>
      <c r="B4" s="755"/>
      <c r="C4" s="755"/>
      <c r="D4" s="755"/>
    </row>
    <row r="5" spans="1:4">
      <c r="A5" s="75" t="s">
        <v>511</v>
      </c>
      <c r="B5" s="76"/>
      <c r="C5" s="77"/>
      <c r="D5" s="50">
        <v>25679655.600000001</v>
      </c>
    </row>
    <row r="6" spans="1:4">
      <c r="A6" s="79"/>
      <c r="B6" s="52"/>
      <c r="C6" s="80"/>
      <c r="D6" s="81"/>
    </row>
    <row r="7" spans="1:4">
      <c r="A7" s="55" t="s">
        <v>512</v>
      </c>
      <c r="B7" s="82"/>
      <c r="C7" s="77"/>
      <c r="D7" s="83">
        <f>SUM(C8:C24)</f>
        <v>20287082.960000001</v>
      </c>
    </row>
    <row r="8" spans="1:4">
      <c r="A8" s="59"/>
      <c r="B8" s="84" t="s">
        <v>513</v>
      </c>
      <c r="C8" s="61">
        <v>0</v>
      </c>
      <c r="D8" s="85"/>
    </row>
    <row r="9" spans="1:4">
      <c r="A9" s="59"/>
      <c r="B9" s="84" t="s">
        <v>514</v>
      </c>
      <c r="C9" s="61">
        <v>0</v>
      </c>
      <c r="D9" s="86"/>
    </row>
    <row r="10" spans="1:4">
      <c r="A10" s="59"/>
      <c r="B10" s="84" t="s">
        <v>515</v>
      </c>
      <c r="C10" s="61">
        <v>0</v>
      </c>
      <c r="D10" s="86"/>
    </row>
    <row r="11" spans="1:4">
      <c r="A11" s="59"/>
      <c r="B11" s="84" t="s">
        <v>516</v>
      </c>
      <c r="C11" s="61">
        <v>0</v>
      </c>
      <c r="D11" s="86"/>
    </row>
    <row r="12" spans="1:4">
      <c r="A12" s="59"/>
      <c r="B12" s="84" t="s">
        <v>517</v>
      </c>
      <c r="C12" s="61">
        <v>0</v>
      </c>
      <c r="D12" s="86"/>
    </row>
    <row r="13" spans="1:4">
      <c r="A13" s="59"/>
      <c r="B13" s="84" t="s">
        <v>518</v>
      </c>
      <c r="C13" s="61">
        <v>0</v>
      </c>
      <c r="D13" s="86"/>
    </row>
    <row r="14" spans="1:4">
      <c r="A14" s="59"/>
      <c r="B14" s="84" t="s">
        <v>519</v>
      </c>
      <c r="C14" s="61">
        <v>0</v>
      </c>
      <c r="D14" s="86"/>
    </row>
    <row r="15" spans="1:4">
      <c r="A15" s="59"/>
      <c r="B15" s="84" t="s">
        <v>520</v>
      </c>
      <c r="C15" s="61">
        <v>0</v>
      </c>
      <c r="D15" s="735"/>
    </row>
    <row r="16" spans="1:4">
      <c r="A16" s="59"/>
      <c r="B16" s="84" t="s">
        <v>521</v>
      </c>
      <c r="C16" s="61">
        <v>0</v>
      </c>
      <c r="D16" s="86"/>
    </row>
    <row r="17" spans="1:7">
      <c r="A17" s="59"/>
      <c r="B17" s="84" t="s">
        <v>522</v>
      </c>
      <c r="C17" s="61">
        <v>0</v>
      </c>
      <c r="D17" s="86"/>
    </row>
    <row r="18" spans="1:7">
      <c r="A18" s="59"/>
      <c r="B18" s="84" t="s">
        <v>523</v>
      </c>
      <c r="C18" s="61">
        <v>0</v>
      </c>
      <c r="D18" s="86"/>
    </row>
    <row r="19" spans="1:7">
      <c r="A19" s="59"/>
      <c r="B19" s="84" t="s">
        <v>524</v>
      </c>
      <c r="C19" s="61">
        <v>0</v>
      </c>
      <c r="D19" s="86"/>
    </row>
    <row r="20" spans="1:7">
      <c r="A20" s="59"/>
      <c r="B20" s="84" t="s">
        <v>525</v>
      </c>
      <c r="C20" s="61">
        <v>0</v>
      </c>
      <c r="D20" s="86"/>
    </row>
    <row r="21" spans="1:7">
      <c r="A21" s="59"/>
      <c r="B21" s="84" t="s">
        <v>526</v>
      </c>
      <c r="C21" s="61">
        <v>0</v>
      </c>
      <c r="D21" s="86"/>
    </row>
    <row r="22" spans="1:7">
      <c r="A22" s="59"/>
      <c r="B22" s="84" t="s">
        <v>527</v>
      </c>
      <c r="C22" s="61">
        <v>0</v>
      </c>
      <c r="D22" s="86"/>
    </row>
    <row r="23" spans="1:7">
      <c r="A23" s="59"/>
      <c r="B23" s="84" t="s">
        <v>528</v>
      </c>
      <c r="C23" s="61">
        <v>0</v>
      </c>
      <c r="D23" s="86"/>
    </row>
    <row r="24" spans="1:7">
      <c r="A24" s="59"/>
      <c r="B24" s="87" t="s">
        <v>529</v>
      </c>
      <c r="C24" s="61">
        <v>20287082.960000001</v>
      </c>
      <c r="D24" s="86"/>
    </row>
    <row r="25" spans="1:7">
      <c r="A25" s="79"/>
      <c r="B25" s="88"/>
      <c r="C25" s="89"/>
      <c r="D25" s="90"/>
    </row>
    <row r="26" spans="1:7">
      <c r="A26" s="55" t="s">
        <v>530</v>
      </c>
      <c r="B26" s="82"/>
      <c r="C26" s="91"/>
      <c r="D26" s="83">
        <f>SUM(D27:D33)</f>
        <v>0</v>
      </c>
      <c r="F26" s="326"/>
      <c r="G26" s="733"/>
    </row>
    <row r="27" spans="1:7">
      <c r="A27" s="59"/>
      <c r="B27" s="84" t="s">
        <v>531</v>
      </c>
      <c r="C27" s="61">
        <v>0</v>
      </c>
      <c r="D27" s="85"/>
    </row>
    <row r="28" spans="1:7">
      <c r="A28" s="59"/>
      <c r="B28" s="84" t="s">
        <v>438</v>
      </c>
      <c r="C28" s="61">
        <v>0</v>
      </c>
      <c r="D28" s="86"/>
    </row>
    <row r="29" spans="1:7">
      <c r="A29" s="59"/>
      <c r="B29" s="84" t="s">
        <v>532</v>
      </c>
      <c r="C29" s="61">
        <v>0</v>
      </c>
      <c r="D29" s="86"/>
    </row>
    <row r="30" spans="1:7">
      <c r="A30" s="59"/>
      <c r="B30" s="84" t="s">
        <v>533</v>
      </c>
      <c r="C30" s="61">
        <v>0</v>
      </c>
      <c r="D30" s="735"/>
      <c r="F30" s="92"/>
    </row>
    <row r="31" spans="1:7">
      <c r="A31" s="59"/>
      <c r="B31" s="84" t="s">
        <v>534</v>
      </c>
      <c r="C31" s="61">
        <v>0</v>
      </c>
      <c r="D31" s="86"/>
    </row>
    <row r="32" spans="1:7">
      <c r="A32" s="59"/>
      <c r="B32" s="84" t="s">
        <v>535</v>
      </c>
      <c r="C32" s="61">
        <v>0</v>
      </c>
      <c r="D32" s="86"/>
    </row>
    <row r="33" spans="1:8">
      <c r="A33" s="59"/>
      <c r="B33" s="87" t="s">
        <v>536</v>
      </c>
      <c r="C33" s="69">
        <v>0</v>
      </c>
      <c r="D33" s="86"/>
    </row>
    <row r="34" spans="1:8">
      <c r="A34" s="79"/>
      <c r="B34" s="88"/>
      <c r="C34" s="89"/>
      <c r="D34" s="90"/>
    </row>
    <row r="35" spans="1:8">
      <c r="A35" s="76" t="s">
        <v>537</v>
      </c>
      <c r="B35" s="76"/>
      <c r="C35" s="77"/>
      <c r="D35" s="78">
        <f>+D5-D7+D26</f>
        <v>5392572.6400000006</v>
      </c>
      <c r="F35" s="733"/>
      <c r="G35" s="733"/>
      <c r="H35" s="733"/>
    </row>
    <row r="38" spans="1:8">
      <c r="B38" s="147" t="s">
        <v>104</v>
      </c>
      <c r="C38" s="35"/>
      <c r="D38" s="51"/>
    </row>
    <row r="39" spans="1:8">
      <c r="D39" s="35"/>
    </row>
    <row r="40" spans="1:8">
      <c r="D40" s="35"/>
    </row>
    <row r="41" spans="1:8">
      <c r="D41" s="35"/>
    </row>
    <row r="42" spans="1:8">
      <c r="B42" s="35"/>
      <c r="C42" s="35"/>
      <c r="D42" s="176"/>
    </row>
    <row r="43" spans="1:8">
      <c r="B43" s="35"/>
      <c r="D43" s="176"/>
    </row>
    <row r="44" spans="1:8">
      <c r="B44" s="731" t="s">
        <v>2564</v>
      </c>
      <c r="C44" s="822" t="s">
        <v>2565</v>
      </c>
      <c r="D44" s="822"/>
    </row>
    <row r="45" spans="1:8">
      <c r="B45" s="215" t="s">
        <v>2566</v>
      </c>
      <c r="C45" s="824" t="s">
        <v>2585</v>
      </c>
      <c r="D45" s="824"/>
    </row>
    <row r="46" spans="1:8">
      <c r="B46" s="732"/>
      <c r="C46" s="694"/>
      <c r="D46" s="694"/>
    </row>
    <row r="47" spans="1:8">
      <c r="B47" s="732"/>
      <c r="C47" s="694"/>
      <c r="D47" s="694"/>
    </row>
    <row r="48" spans="1:8">
      <c r="B48" s="732"/>
      <c r="C48" s="694"/>
      <c r="D48" s="694"/>
    </row>
    <row r="49" spans="2:4">
      <c r="B49" s="732"/>
      <c r="C49" s="694"/>
      <c r="D49" s="694"/>
    </row>
    <row r="50" spans="2:4">
      <c r="B50" s="823" t="s">
        <v>2568</v>
      </c>
      <c r="C50" s="823"/>
      <c r="D50" s="823"/>
    </row>
    <row r="51" spans="2:4">
      <c r="B51" s="823" t="s">
        <v>2569</v>
      </c>
      <c r="C51" s="823"/>
      <c r="D51" s="823"/>
    </row>
  </sheetData>
  <mergeCells count="8">
    <mergeCell ref="B50:D50"/>
    <mergeCell ref="B51:D51"/>
    <mergeCell ref="A1:D1"/>
    <mergeCell ref="A2:D2"/>
    <mergeCell ref="A3:D3"/>
    <mergeCell ref="A4:D4"/>
    <mergeCell ref="C44:D44"/>
    <mergeCell ref="C45:D45"/>
  </mergeCells>
  <pageMargins left="0.7" right="0.7" top="0.75" bottom="0.75" header="0.3" footer="0.3"/>
  <pageSetup scale="75" orientation="portrait" r:id="rId1"/>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85" zoomScaleNormal="85" workbookViewId="0">
      <selection activeCell="A20" sqref="A20"/>
    </sheetView>
  </sheetViews>
  <sheetFormatPr baseColWidth="10" defaultColWidth="9.140625" defaultRowHeight="11.25"/>
  <cols>
    <col min="1" max="1" width="10" style="35" customWidth="1"/>
    <col min="2" max="2" width="68.5703125" style="35" bestFit="1" customWidth="1"/>
    <col min="3" max="3" width="17.42578125" style="35" bestFit="1" customWidth="1"/>
    <col min="4" max="5" width="23.7109375" style="35" bestFit="1" customWidth="1"/>
    <col min="6" max="6" width="19.28515625" style="35" customWidth="1"/>
    <col min="7" max="7" width="16.5703125" style="35" customWidth="1"/>
    <col min="8" max="8" width="9.28515625" style="35" customWidth="1"/>
    <col min="9" max="9" width="12.7109375" style="35" customWidth="1"/>
    <col min="10" max="10" width="17.42578125" style="35" customWidth="1"/>
    <col min="11" max="11" width="10" style="35" bestFit="1" customWidth="1"/>
    <col min="12" max="16384" width="9.140625" style="35"/>
  </cols>
  <sheetData>
    <row r="1" spans="1:11" ht="18.95" customHeight="1">
      <c r="A1" s="751" t="s">
        <v>2614</v>
      </c>
      <c r="B1" s="756"/>
      <c r="C1" s="756"/>
      <c r="D1" s="756"/>
      <c r="E1" s="756"/>
      <c r="F1" s="756"/>
      <c r="G1" s="33" t="s">
        <v>42</v>
      </c>
      <c r="H1" s="34">
        <v>2018</v>
      </c>
    </row>
    <row r="2" spans="1:11" ht="18.95" customHeight="1">
      <c r="A2" s="751" t="s">
        <v>538</v>
      </c>
      <c r="B2" s="756"/>
      <c r="C2" s="756"/>
      <c r="D2" s="756"/>
      <c r="E2" s="756"/>
      <c r="F2" s="756"/>
      <c r="G2" s="33" t="s">
        <v>44</v>
      </c>
      <c r="H2" s="34" t="s">
        <v>45</v>
      </c>
    </row>
    <row r="3" spans="1:11" ht="18.95" customHeight="1">
      <c r="A3" s="757" t="s">
        <v>2615</v>
      </c>
      <c r="B3" s="758"/>
      <c r="C3" s="758"/>
      <c r="D3" s="758"/>
      <c r="E3" s="758"/>
      <c r="F3" s="758"/>
      <c r="G3" s="33" t="s">
        <v>47</v>
      </c>
      <c r="H3" s="34">
        <v>4</v>
      </c>
    </row>
    <row r="4" spans="1:11">
      <c r="A4" s="36" t="s">
        <v>108</v>
      </c>
      <c r="B4" s="37"/>
      <c r="C4" s="37"/>
      <c r="D4" s="37"/>
      <c r="E4" s="37"/>
      <c r="F4" s="37"/>
      <c r="G4" s="37"/>
      <c r="H4" s="37"/>
    </row>
    <row r="7" spans="1:11">
      <c r="A7" s="38" t="s">
        <v>110</v>
      </c>
      <c r="B7" s="38" t="s">
        <v>539</v>
      </c>
      <c r="C7" s="38" t="s">
        <v>484</v>
      </c>
      <c r="D7" s="38" t="s">
        <v>540</v>
      </c>
      <c r="E7" s="38" t="s">
        <v>541</v>
      </c>
      <c r="F7" s="38" t="s">
        <v>483</v>
      </c>
      <c r="G7" s="38" t="s">
        <v>542</v>
      </c>
      <c r="H7" s="38" t="s">
        <v>543</v>
      </c>
      <c r="I7" s="38" t="s">
        <v>544</v>
      </c>
      <c r="J7" s="38" t="s">
        <v>545</v>
      </c>
    </row>
    <row r="8" spans="1:11" s="94" customFormat="1">
      <c r="A8" s="93">
        <v>7000</v>
      </c>
      <c r="B8" s="94" t="s">
        <v>546</v>
      </c>
    </row>
    <row r="9" spans="1:11">
      <c r="A9" s="35">
        <v>7110</v>
      </c>
      <c r="B9" s="35" t="s">
        <v>2586</v>
      </c>
      <c r="C9" s="40">
        <v>10741600</v>
      </c>
      <c r="D9" s="40">
        <v>4202586.21</v>
      </c>
      <c r="E9" s="40">
        <v>4978310</v>
      </c>
      <c r="F9" s="40">
        <v>9965876.2100000009</v>
      </c>
    </row>
    <row r="10" spans="1:11">
      <c r="A10" s="35">
        <v>7121</v>
      </c>
      <c r="B10" s="35" t="s">
        <v>2587</v>
      </c>
      <c r="C10" s="40">
        <v>-10741600</v>
      </c>
      <c r="D10" s="40">
        <v>4978310</v>
      </c>
      <c r="E10" s="40">
        <v>4202586.21</v>
      </c>
      <c r="F10" s="40">
        <v>-9965876.2100000009</v>
      </c>
      <c r="G10" s="35">
        <v>0</v>
      </c>
      <c r="H10" s="695">
        <v>0</v>
      </c>
      <c r="I10" s="35" t="s">
        <v>2588</v>
      </c>
      <c r="J10" s="35" t="s">
        <v>2589</v>
      </c>
      <c r="K10" s="40"/>
    </row>
    <row r="11" spans="1:11">
      <c r="A11" s="35">
        <v>7130</v>
      </c>
      <c r="B11" s="35" t="s">
        <v>548</v>
      </c>
      <c r="C11" s="40">
        <v>0</v>
      </c>
      <c r="D11" s="40">
        <v>0</v>
      </c>
      <c r="E11" s="40">
        <v>0</v>
      </c>
      <c r="F11" s="40">
        <v>0</v>
      </c>
      <c r="G11" s="323"/>
    </row>
    <row r="12" spans="1:11">
      <c r="A12" s="35">
        <v>7140</v>
      </c>
      <c r="B12" s="35" t="s">
        <v>549</v>
      </c>
      <c r="C12" s="40">
        <v>0</v>
      </c>
      <c r="D12" s="40">
        <v>0</v>
      </c>
      <c r="E12" s="40">
        <v>0</v>
      </c>
      <c r="F12" s="40">
        <v>0</v>
      </c>
      <c r="H12" s="736"/>
    </row>
    <row r="13" spans="1:11">
      <c r="A13" s="35">
        <v>7150</v>
      </c>
      <c r="B13" s="35" t="s">
        <v>550</v>
      </c>
      <c r="C13" s="40">
        <v>0</v>
      </c>
      <c r="D13" s="40">
        <v>0</v>
      </c>
      <c r="E13" s="40">
        <v>0</v>
      </c>
      <c r="F13" s="40">
        <v>0</v>
      </c>
    </row>
    <row r="14" spans="1:11">
      <c r="A14" s="35">
        <v>7160</v>
      </c>
      <c r="B14" s="35" t="s">
        <v>551</v>
      </c>
      <c r="C14" s="40">
        <v>0</v>
      </c>
      <c r="D14" s="40">
        <v>0</v>
      </c>
      <c r="E14" s="40">
        <v>0</v>
      </c>
      <c r="F14" s="40">
        <v>0</v>
      </c>
    </row>
    <row r="15" spans="1:11">
      <c r="A15" s="35">
        <v>7210</v>
      </c>
      <c r="B15" s="35" t="s">
        <v>552</v>
      </c>
      <c r="C15" s="40">
        <v>0</v>
      </c>
      <c r="D15" s="40">
        <v>0</v>
      </c>
      <c r="E15" s="40">
        <v>0</v>
      </c>
      <c r="F15" s="40">
        <v>0</v>
      </c>
    </row>
    <row r="16" spans="1:11">
      <c r="A16" s="35">
        <v>7220</v>
      </c>
      <c r="B16" s="35" t="s">
        <v>553</v>
      </c>
      <c r="C16" s="40">
        <v>0</v>
      </c>
      <c r="D16" s="40">
        <v>0</v>
      </c>
      <c r="E16" s="40">
        <v>0</v>
      </c>
      <c r="F16" s="40">
        <v>0</v>
      </c>
    </row>
    <row r="17" spans="1:10">
      <c r="A17" s="35">
        <v>7230</v>
      </c>
      <c r="B17" s="35" t="s">
        <v>554</v>
      </c>
      <c r="C17" s="40">
        <v>0</v>
      </c>
      <c r="D17" s="40">
        <v>0</v>
      </c>
      <c r="E17" s="40">
        <v>0</v>
      </c>
      <c r="F17" s="40">
        <v>0</v>
      </c>
    </row>
    <row r="18" spans="1:10">
      <c r="A18" s="35">
        <v>7240</v>
      </c>
      <c r="B18" s="35" t="s">
        <v>555</v>
      </c>
      <c r="C18" s="40">
        <v>0</v>
      </c>
      <c r="D18" s="40">
        <v>0</v>
      </c>
      <c r="E18" s="40">
        <v>0</v>
      </c>
      <c r="F18" s="40">
        <v>0</v>
      </c>
    </row>
    <row r="19" spans="1:10">
      <c r="A19" s="35">
        <v>7250</v>
      </c>
      <c r="B19" s="35" t="s">
        <v>556</v>
      </c>
      <c r="C19" s="40">
        <v>0</v>
      </c>
      <c r="D19" s="40">
        <v>0</v>
      </c>
      <c r="E19" s="40">
        <v>0</v>
      </c>
      <c r="F19" s="40">
        <v>0</v>
      </c>
    </row>
    <row r="20" spans="1:10">
      <c r="A20" s="35">
        <v>7260</v>
      </c>
      <c r="B20" s="35" t="s">
        <v>557</v>
      </c>
      <c r="C20" s="40">
        <v>0</v>
      </c>
      <c r="D20" s="40">
        <v>0</v>
      </c>
      <c r="E20" s="40">
        <v>0</v>
      </c>
      <c r="F20" s="40">
        <v>0</v>
      </c>
    </row>
    <row r="21" spans="1:10">
      <c r="A21" s="35">
        <v>7310</v>
      </c>
      <c r="B21" s="35" t="s">
        <v>558</v>
      </c>
      <c r="C21" s="40">
        <v>0</v>
      </c>
      <c r="D21" s="40">
        <v>0</v>
      </c>
      <c r="E21" s="40">
        <v>0</v>
      </c>
      <c r="F21" s="40">
        <v>0</v>
      </c>
    </row>
    <row r="22" spans="1:10">
      <c r="A22" s="35">
        <v>7320</v>
      </c>
      <c r="B22" s="35" t="s">
        <v>559</v>
      </c>
      <c r="C22" s="40">
        <v>0</v>
      </c>
      <c r="D22" s="40">
        <v>0</v>
      </c>
      <c r="E22" s="40">
        <v>0</v>
      </c>
      <c r="F22" s="40">
        <v>0</v>
      </c>
    </row>
    <row r="23" spans="1:10">
      <c r="A23" s="35">
        <v>7330</v>
      </c>
      <c r="B23" s="35" t="s">
        <v>560</v>
      </c>
      <c r="C23" s="40">
        <v>0</v>
      </c>
      <c r="D23" s="40">
        <v>1470805.17</v>
      </c>
      <c r="E23" s="40">
        <v>0</v>
      </c>
      <c r="F23" s="40">
        <v>1470805.17</v>
      </c>
      <c r="G23" s="35">
        <v>0</v>
      </c>
      <c r="H23" s="42">
        <v>0</v>
      </c>
      <c r="I23" s="35" t="s">
        <v>2590</v>
      </c>
      <c r="J23" s="35" t="s">
        <v>2589</v>
      </c>
    </row>
    <row r="24" spans="1:10">
      <c r="A24" s="35">
        <v>7340</v>
      </c>
      <c r="B24" s="35" t="s">
        <v>2591</v>
      </c>
      <c r="C24" s="40">
        <v>0</v>
      </c>
      <c r="D24" s="40">
        <v>0</v>
      </c>
      <c r="E24" s="40">
        <v>1470805.17</v>
      </c>
      <c r="F24" s="40">
        <v>-1470805.17</v>
      </c>
    </row>
    <row r="25" spans="1:10">
      <c r="A25" s="35">
        <v>7340</v>
      </c>
      <c r="B25" s="35" t="s">
        <v>561</v>
      </c>
      <c r="C25" s="40">
        <v>0</v>
      </c>
      <c r="D25" s="40">
        <v>0</v>
      </c>
      <c r="E25" s="40">
        <v>0</v>
      </c>
      <c r="F25" s="40">
        <v>0</v>
      </c>
    </row>
    <row r="26" spans="1:10">
      <c r="A26" s="35">
        <v>7350</v>
      </c>
      <c r="B26" s="35" t="s">
        <v>562</v>
      </c>
      <c r="C26" s="40">
        <v>0</v>
      </c>
      <c r="D26" s="40">
        <v>0</v>
      </c>
      <c r="E26" s="40">
        <v>0</v>
      </c>
      <c r="F26" s="40">
        <v>0</v>
      </c>
    </row>
    <row r="27" spans="1:10">
      <c r="A27" s="35">
        <v>7360</v>
      </c>
      <c r="B27" s="35" t="s">
        <v>563</v>
      </c>
      <c r="C27" s="40">
        <v>0</v>
      </c>
      <c r="D27" s="40">
        <v>0</v>
      </c>
      <c r="E27" s="40">
        <v>0</v>
      </c>
      <c r="F27" s="40">
        <v>0</v>
      </c>
    </row>
    <row r="28" spans="1:10">
      <c r="A28" s="35">
        <v>7410</v>
      </c>
      <c r="B28" s="35" t="s">
        <v>564</v>
      </c>
      <c r="C28" s="40">
        <v>0</v>
      </c>
      <c r="D28" s="40">
        <v>0</v>
      </c>
      <c r="E28" s="40">
        <v>0</v>
      </c>
      <c r="F28" s="40">
        <v>0</v>
      </c>
    </row>
    <row r="29" spans="1:10">
      <c r="A29" s="35">
        <v>7420</v>
      </c>
      <c r="B29" s="35" t="s">
        <v>565</v>
      </c>
      <c r="C29" s="40">
        <v>0</v>
      </c>
      <c r="D29" s="40">
        <v>0</v>
      </c>
      <c r="E29" s="40">
        <v>0</v>
      </c>
      <c r="F29" s="40">
        <v>0</v>
      </c>
    </row>
    <row r="30" spans="1:10">
      <c r="A30" s="35">
        <v>7510</v>
      </c>
      <c r="B30" s="35" t="s">
        <v>566</v>
      </c>
      <c r="C30" s="40">
        <v>0</v>
      </c>
      <c r="D30" s="40">
        <v>0</v>
      </c>
      <c r="E30" s="40">
        <v>0</v>
      </c>
      <c r="F30" s="40">
        <v>0</v>
      </c>
    </row>
    <row r="31" spans="1:10">
      <c r="A31" s="35">
        <v>7520</v>
      </c>
      <c r="B31" s="35" t="s">
        <v>567</v>
      </c>
      <c r="C31" s="40">
        <v>0</v>
      </c>
      <c r="D31" s="40">
        <v>0</v>
      </c>
      <c r="E31" s="40">
        <v>0</v>
      </c>
      <c r="F31" s="40">
        <v>0</v>
      </c>
    </row>
    <row r="32" spans="1:10">
      <c r="A32" s="35">
        <v>7610</v>
      </c>
      <c r="B32" s="35" t="s">
        <v>568</v>
      </c>
      <c r="C32" s="40">
        <v>0</v>
      </c>
      <c r="D32" s="40">
        <v>0</v>
      </c>
      <c r="E32" s="40">
        <v>0</v>
      </c>
      <c r="F32" s="40">
        <v>0</v>
      </c>
    </row>
    <row r="33" spans="1:7">
      <c r="A33" s="35">
        <v>7620</v>
      </c>
      <c r="B33" s="35" t="s">
        <v>569</v>
      </c>
      <c r="C33" s="40">
        <v>0</v>
      </c>
      <c r="D33" s="40">
        <v>0</v>
      </c>
      <c r="E33" s="40">
        <v>0</v>
      </c>
      <c r="F33" s="40">
        <v>0</v>
      </c>
    </row>
    <row r="34" spans="1:7">
      <c r="A34" s="35">
        <v>7630</v>
      </c>
      <c r="B34" s="35" t="s">
        <v>570</v>
      </c>
      <c r="C34" s="40">
        <v>0</v>
      </c>
      <c r="D34" s="40">
        <v>0</v>
      </c>
      <c r="E34" s="40">
        <v>0</v>
      </c>
      <c r="F34" s="40">
        <v>0</v>
      </c>
    </row>
    <row r="35" spans="1:7">
      <c r="A35" s="35">
        <v>7640</v>
      </c>
      <c r="B35" s="35" t="s">
        <v>571</v>
      </c>
      <c r="C35" s="40">
        <v>0</v>
      </c>
      <c r="D35" s="40">
        <v>0</v>
      </c>
      <c r="E35" s="40">
        <v>0</v>
      </c>
      <c r="F35" s="40">
        <v>0</v>
      </c>
    </row>
    <row r="36" spans="1:7" s="94" customFormat="1">
      <c r="A36" s="737">
        <v>8000</v>
      </c>
      <c r="B36" s="186" t="s">
        <v>572</v>
      </c>
      <c r="C36" s="186"/>
      <c r="D36" s="186"/>
      <c r="E36" s="186"/>
      <c r="F36" s="186"/>
    </row>
    <row r="37" spans="1:7">
      <c r="A37" s="102">
        <v>8110</v>
      </c>
      <c r="B37" s="102" t="s">
        <v>573</v>
      </c>
      <c r="C37" s="106">
        <v>0</v>
      </c>
      <c r="D37" s="106">
        <v>26329655.600000001</v>
      </c>
      <c r="E37" s="106">
        <v>0</v>
      </c>
      <c r="F37" s="106">
        <f>+C37+D37-E37</f>
        <v>26329655.600000001</v>
      </c>
      <c r="G37" s="40"/>
    </row>
    <row r="38" spans="1:7">
      <c r="A38" s="102">
        <v>8120</v>
      </c>
      <c r="B38" s="102" t="s">
        <v>574</v>
      </c>
      <c r="C38" s="106">
        <v>0</v>
      </c>
      <c r="D38" s="106">
        <v>26688173.640000001</v>
      </c>
      <c r="E38" s="106">
        <v>26679655.600000001</v>
      </c>
      <c r="F38" s="106">
        <f>+C38+D38-E38</f>
        <v>8518.0399999991059</v>
      </c>
    </row>
    <row r="39" spans="1:7">
      <c r="A39" s="102">
        <v>8130</v>
      </c>
      <c r="B39" s="102" t="s">
        <v>575</v>
      </c>
      <c r="C39" s="106">
        <v>0</v>
      </c>
      <c r="D39" s="106">
        <v>350000</v>
      </c>
      <c r="E39" s="106">
        <v>0</v>
      </c>
      <c r="F39" s="106">
        <f>+C39+D39-E39</f>
        <v>350000</v>
      </c>
    </row>
    <row r="40" spans="1:7">
      <c r="A40" s="102">
        <v>8140</v>
      </c>
      <c r="B40" s="102" t="s">
        <v>576</v>
      </c>
      <c r="C40" s="106">
        <v>0</v>
      </c>
      <c r="D40" s="106">
        <v>26688173.640000001</v>
      </c>
      <c r="E40" s="106">
        <v>26688173.640000001</v>
      </c>
      <c r="F40" s="106">
        <v>0</v>
      </c>
    </row>
    <row r="41" spans="1:7">
      <c r="A41" s="102">
        <v>8150</v>
      </c>
      <c r="B41" s="102" t="s">
        <v>577</v>
      </c>
      <c r="C41" s="106">
        <v>0</v>
      </c>
      <c r="D41" s="106">
        <v>0</v>
      </c>
      <c r="E41" s="106">
        <v>26688173.640000001</v>
      </c>
      <c r="F41" s="106">
        <f>+D41-E41</f>
        <v>-26688173.640000001</v>
      </c>
    </row>
    <row r="42" spans="1:7">
      <c r="A42" s="102">
        <v>8210</v>
      </c>
      <c r="B42" s="102" t="s">
        <v>578</v>
      </c>
      <c r="C42" s="106">
        <v>0</v>
      </c>
      <c r="D42" s="106">
        <v>0</v>
      </c>
      <c r="E42" s="106">
        <v>26329655.600000001</v>
      </c>
      <c r="F42" s="106">
        <f>+C42+D42-E42</f>
        <v>-26329655.600000001</v>
      </c>
    </row>
    <row r="43" spans="1:7">
      <c r="A43" s="102">
        <v>8220</v>
      </c>
      <c r="B43" s="102" t="s">
        <v>579</v>
      </c>
      <c r="C43" s="106">
        <v>0</v>
      </c>
      <c r="D43" s="106">
        <v>28050990.579999998</v>
      </c>
      <c r="E43" s="106">
        <v>8790238.4000000004</v>
      </c>
      <c r="F43" s="106">
        <f>+D43-E43</f>
        <v>19260752.18</v>
      </c>
    </row>
    <row r="44" spans="1:7">
      <c r="A44" s="102">
        <v>8230</v>
      </c>
      <c r="B44" s="102" t="s">
        <v>580</v>
      </c>
      <c r="C44" s="106">
        <v>0</v>
      </c>
      <c r="D44" s="106">
        <v>1371334.98</v>
      </c>
      <c r="E44" s="106">
        <v>1721334.98</v>
      </c>
      <c r="F44" s="106">
        <f>+C44+D44-E44</f>
        <v>-350000</v>
      </c>
    </row>
    <row r="45" spans="1:7">
      <c r="A45" s="102">
        <v>8240</v>
      </c>
      <c r="B45" s="102" t="s">
        <v>581</v>
      </c>
      <c r="C45" s="106">
        <v>0</v>
      </c>
      <c r="D45" s="106">
        <v>7418903.4199999999</v>
      </c>
      <c r="E45" s="106">
        <v>5392572.6399999997</v>
      </c>
      <c r="F45" s="106">
        <f>+C45+D45-E45</f>
        <v>2026330.7800000003</v>
      </c>
      <c r="G45" s="40"/>
    </row>
    <row r="46" spans="1:7">
      <c r="A46" s="102">
        <v>8250</v>
      </c>
      <c r="B46" s="102" t="s">
        <v>582</v>
      </c>
      <c r="C46" s="106">
        <v>0</v>
      </c>
      <c r="D46" s="106">
        <v>5392572.6399999997</v>
      </c>
      <c r="E46" s="106">
        <v>5392572.6399999997</v>
      </c>
      <c r="F46" s="106">
        <f>+D46-E46</f>
        <v>0</v>
      </c>
    </row>
    <row r="47" spans="1:7">
      <c r="A47" s="102">
        <v>8260</v>
      </c>
      <c r="B47" s="102" t="s">
        <v>583</v>
      </c>
      <c r="C47" s="106">
        <v>0</v>
      </c>
      <c r="D47" s="106">
        <v>5392572.6399999997</v>
      </c>
      <c r="E47" s="106">
        <v>5392572.6399999997</v>
      </c>
      <c r="F47" s="106">
        <v>0</v>
      </c>
    </row>
    <row r="48" spans="1:7">
      <c r="A48" s="102">
        <v>8270</v>
      </c>
      <c r="B48" s="102" t="s">
        <v>584</v>
      </c>
      <c r="C48" s="106">
        <v>0</v>
      </c>
      <c r="D48" s="106">
        <v>5392572.6399999997</v>
      </c>
      <c r="E48" s="106">
        <v>0</v>
      </c>
      <c r="F48" s="106">
        <f>+C48+D48-E48</f>
        <v>5392572.6399999997</v>
      </c>
    </row>
    <row r="49" spans="2:7">
      <c r="C49" s="40"/>
      <c r="D49" s="40"/>
      <c r="E49" s="40"/>
      <c r="F49" s="40"/>
      <c r="G49" s="323"/>
    </row>
    <row r="50" spans="2:7">
      <c r="C50" s="40"/>
      <c r="D50" s="40"/>
      <c r="E50" s="40"/>
      <c r="F50" s="40"/>
    </row>
    <row r="52" spans="2:7">
      <c r="B52" s="147" t="s">
        <v>104</v>
      </c>
      <c r="D52" s="51"/>
      <c r="E52" s="51"/>
    </row>
    <row r="53" spans="2:7">
      <c r="B53" s="51"/>
      <c r="C53" s="51"/>
      <c r="E53" s="51"/>
    </row>
    <row r="54" spans="2:7">
      <c r="D54" s="176"/>
      <c r="E54" s="51"/>
    </row>
    <row r="55" spans="2:7">
      <c r="C55" s="51"/>
      <c r="D55" s="176"/>
      <c r="E55" s="51"/>
    </row>
    <row r="56" spans="2:7" ht="22.5">
      <c r="B56" s="731" t="s">
        <v>2564</v>
      </c>
      <c r="C56" s="139"/>
      <c r="D56" s="140"/>
      <c r="F56" s="731" t="s">
        <v>2565</v>
      </c>
    </row>
    <row r="57" spans="2:7">
      <c r="B57" s="215" t="s">
        <v>2566</v>
      </c>
      <c r="C57" s="139"/>
      <c r="D57" s="140"/>
      <c r="F57" s="215" t="s">
        <v>2567</v>
      </c>
    </row>
    <row r="58" spans="2:7">
      <c r="B58" s="139"/>
      <c r="C58" s="139"/>
      <c r="D58" s="140"/>
      <c r="E58" s="140"/>
    </row>
    <row r="59" spans="2:7">
      <c r="B59" s="139"/>
      <c r="C59" s="139"/>
      <c r="D59" s="140"/>
      <c r="E59" s="140"/>
    </row>
    <row r="60" spans="2:7">
      <c r="B60" s="139"/>
      <c r="C60" s="821" t="s">
        <v>2568</v>
      </c>
      <c r="D60" s="821"/>
      <c r="E60" s="140"/>
    </row>
    <row r="61" spans="2:7">
      <c r="B61" s="139"/>
      <c r="C61" s="822" t="s">
        <v>2569</v>
      </c>
      <c r="D61" s="822"/>
      <c r="E61" s="139"/>
    </row>
  </sheetData>
  <sheetProtection formatCells="0" formatColumns="0" formatRows="0" insertColumns="0" insertRows="0" insertHyperlinks="0" deleteColumns="0" deleteRows="0" sort="0" autoFilter="0" pivotTables="0"/>
  <mergeCells count="5">
    <mergeCell ref="A1:F1"/>
    <mergeCell ref="A2:F2"/>
    <mergeCell ref="A3:F3"/>
    <mergeCell ref="C60:D60"/>
    <mergeCell ref="C61:D61"/>
  </mergeCells>
  <pageMargins left="0.7" right="0.7" top="0.75" bottom="0.75" header="0.3" footer="0.3"/>
  <pageSetup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zoomScaleNormal="100" workbookViewId="0">
      <pane ySplit="4" topLeftCell="A128" activePane="bottomLeft" state="frozen"/>
      <selection activeCell="B152" sqref="B152"/>
      <selection pane="bottomLeft" activeCell="B152" sqref="B152"/>
    </sheetView>
  </sheetViews>
  <sheetFormatPr baseColWidth="10" defaultColWidth="9.140625" defaultRowHeight="11.25"/>
  <cols>
    <col min="1" max="1" width="10" style="25" customWidth="1"/>
    <col min="2" max="2" width="64.5703125" style="25" bestFit="1" customWidth="1"/>
    <col min="3" max="3" width="16.42578125" style="25" bestFit="1" customWidth="1"/>
    <col min="4" max="4" width="19.140625" style="25" customWidth="1"/>
    <col min="5" max="5" width="20.7109375" style="25" bestFit="1" customWidth="1"/>
    <col min="6" max="6" width="15" style="25" customWidth="1"/>
    <col min="7" max="7" width="15.5703125" style="25" customWidth="1"/>
    <col min="8" max="8" width="26.7109375" style="25" customWidth="1"/>
    <col min="9" max="9" width="27.140625" style="116" customWidth="1"/>
    <col min="10" max="16384" width="9.140625" style="116"/>
  </cols>
  <sheetData>
    <row r="1" spans="1:8" s="115" customFormat="1" ht="18.95" customHeight="1">
      <c r="A1" s="749" t="s">
        <v>591</v>
      </c>
      <c r="B1" s="750"/>
      <c r="C1" s="750"/>
      <c r="D1" s="750"/>
      <c r="E1" s="750"/>
      <c r="F1" s="750"/>
      <c r="G1" s="6" t="s">
        <v>42</v>
      </c>
      <c r="H1" s="21">
        <v>2018</v>
      </c>
    </row>
    <row r="2" spans="1:8" s="115" customFormat="1" ht="18.95" customHeight="1">
      <c r="A2" s="749" t="s">
        <v>107</v>
      </c>
      <c r="B2" s="750"/>
      <c r="C2" s="750"/>
      <c r="D2" s="750"/>
      <c r="E2" s="750"/>
      <c r="F2" s="750"/>
      <c r="G2" s="6" t="s">
        <v>44</v>
      </c>
      <c r="H2" s="21" t="s">
        <v>45</v>
      </c>
    </row>
    <row r="3" spans="1:8" s="115" customFormat="1" ht="18.95" customHeight="1">
      <c r="A3" s="749" t="s">
        <v>592</v>
      </c>
      <c r="B3" s="750"/>
      <c r="C3" s="750"/>
      <c r="D3" s="750"/>
      <c r="E3" s="750"/>
      <c r="F3" s="750"/>
      <c r="G3" s="6" t="s">
        <v>47</v>
      </c>
      <c r="H3" s="21">
        <v>4</v>
      </c>
    </row>
    <row r="4" spans="1:8">
      <c r="A4" s="23" t="s">
        <v>108</v>
      </c>
      <c r="B4" s="24"/>
      <c r="C4" s="24"/>
      <c r="D4" s="24"/>
      <c r="E4" s="24"/>
      <c r="F4" s="24"/>
      <c r="G4" s="24"/>
      <c r="H4" s="24"/>
    </row>
    <row r="6" spans="1:8">
      <c r="A6" s="24" t="s">
        <v>109</v>
      </c>
      <c r="B6" s="24"/>
      <c r="C6" s="24"/>
      <c r="D6" s="24"/>
      <c r="E6" s="24"/>
      <c r="F6" s="24"/>
      <c r="G6" s="24"/>
      <c r="H6" s="24"/>
    </row>
    <row r="7" spans="1:8">
      <c r="A7" s="26" t="s">
        <v>110</v>
      </c>
      <c r="B7" s="26" t="s">
        <v>111</v>
      </c>
      <c r="C7" s="26" t="s">
        <v>112</v>
      </c>
      <c r="D7" s="26" t="s">
        <v>113</v>
      </c>
      <c r="E7" s="26"/>
      <c r="F7" s="26"/>
      <c r="G7" s="26"/>
      <c r="H7" s="26"/>
    </row>
    <row r="8" spans="1:8">
      <c r="A8" s="27" t="s">
        <v>593</v>
      </c>
      <c r="B8" s="25" t="s">
        <v>114</v>
      </c>
      <c r="C8" s="28">
        <v>952750254</v>
      </c>
      <c r="D8" s="25" t="s">
        <v>594</v>
      </c>
    </row>
    <row r="9" spans="1:8">
      <c r="A9" s="27" t="s">
        <v>595</v>
      </c>
      <c r="B9" s="25" t="s">
        <v>116</v>
      </c>
      <c r="C9" s="28">
        <v>554481914.92000008</v>
      </c>
      <c r="D9" s="25" t="s">
        <v>594</v>
      </c>
    </row>
    <row r="10" spans="1:8">
      <c r="A10" s="117">
        <v>1121</v>
      </c>
      <c r="B10" s="116" t="s">
        <v>117</v>
      </c>
      <c r="C10" s="28">
        <v>0</v>
      </c>
      <c r="D10" s="116"/>
      <c r="E10" s="116"/>
      <c r="F10" s="116"/>
      <c r="G10" s="116"/>
      <c r="H10" s="116"/>
    </row>
    <row r="11" spans="1:8">
      <c r="A11" s="27">
        <v>1211</v>
      </c>
      <c r="B11" s="25" t="s">
        <v>118</v>
      </c>
      <c r="C11" s="28">
        <v>0</v>
      </c>
    </row>
    <row r="13" spans="1:8">
      <c r="A13" s="24" t="s">
        <v>119</v>
      </c>
      <c r="B13" s="24"/>
      <c r="C13" s="24"/>
      <c r="D13" s="24"/>
      <c r="E13" s="24"/>
      <c r="F13" s="24"/>
      <c r="G13" s="24"/>
      <c r="H13" s="24"/>
    </row>
    <row r="14" spans="1:8">
      <c r="A14" s="26" t="s">
        <v>110</v>
      </c>
      <c r="B14" s="26" t="s">
        <v>111</v>
      </c>
      <c r="C14" s="26" t="s">
        <v>112</v>
      </c>
      <c r="D14" s="26">
        <v>2017</v>
      </c>
      <c r="E14" s="26">
        <v>2016</v>
      </c>
      <c r="F14" s="26">
        <v>2015</v>
      </c>
      <c r="G14" s="26">
        <v>2014</v>
      </c>
      <c r="H14" s="26" t="s">
        <v>120</v>
      </c>
    </row>
    <row r="15" spans="1:8">
      <c r="A15" s="27" t="s">
        <v>596</v>
      </c>
      <c r="B15" s="25" t="s">
        <v>121</v>
      </c>
      <c r="C15" s="28">
        <v>941186496.44000006</v>
      </c>
      <c r="D15" s="28">
        <v>838190573.44000006</v>
      </c>
      <c r="E15" s="28">
        <v>0</v>
      </c>
      <c r="F15" s="28">
        <v>0</v>
      </c>
      <c r="G15" s="28">
        <v>0</v>
      </c>
    </row>
    <row r="16" spans="1:8">
      <c r="A16" s="27">
        <v>1124</v>
      </c>
      <c r="B16" s="25" t="s">
        <v>122</v>
      </c>
      <c r="C16" s="28">
        <v>0</v>
      </c>
      <c r="D16" s="28">
        <v>0</v>
      </c>
      <c r="E16" s="28">
        <v>0</v>
      </c>
      <c r="F16" s="28">
        <v>0</v>
      </c>
      <c r="G16" s="28">
        <v>0</v>
      </c>
    </row>
    <row r="18" spans="1:8">
      <c r="A18" s="24" t="s">
        <v>123</v>
      </c>
      <c r="B18" s="24"/>
      <c r="C18" s="24"/>
      <c r="D18" s="24"/>
      <c r="E18" s="24"/>
      <c r="F18" s="24"/>
      <c r="G18" s="24"/>
      <c r="H18" s="24"/>
    </row>
    <row r="19" spans="1:8">
      <c r="A19" s="26" t="s">
        <v>110</v>
      </c>
      <c r="B19" s="26" t="s">
        <v>111</v>
      </c>
      <c r="C19" s="26" t="s">
        <v>112</v>
      </c>
      <c r="D19" s="26" t="s">
        <v>124</v>
      </c>
      <c r="E19" s="26" t="s">
        <v>125</v>
      </c>
      <c r="F19" s="26" t="s">
        <v>126</v>
      </c>
      <c r="G19" s="26" t="s">
        <v>127</v>
      </c>
      <c r="H19" s="26" t="s">
        <v>128</v>
      </c>
    </row>
    <row r="20" spans="1:8">
      <c r="A20" s="27" t="s">
        <v>597</v>
      </c>
      <c r="B20" s="25" t="s">
        <v>129</v>
      </c>
      <c r="C20" s="28">
        <v>49744630.170000002</v>
      </c>
      <c r="D20" s="28">
        <v>0</v>
      </c>
      <c r="E20" s="28">
        <v>0</v>
      </c>
      <c r="F20" s="28">
        <v>0</v>
      </c>
      <c r="G20" s="28">
        <v>0</v>
      </c>
    </row>
    <row r="21" spans="1:8">
      <c r="A21" s="27">
        <v>1125</v>
      </c>
      <c r="B21" s="25" t="s">
        <v>131</v>
      </c>
      <c r="C21" s="28">
        <v>0</v>
      </c>
      <c r="D21" s="28">
        <v>0</v>
      </c>
      <c r="E21" s="28">
        <v>0</v>
      </c>
      <c r="F21" s="28">
        <v>0</v>
      </c>
      <c r="G21" s="28">
        <v>0</v>
      </c>
    </row>
    <row r="22" spans="1:8">
      <c r="A22" s="27" t="s">
        <v>598</v>
      </c>
      <c r="B22" s="25" t="s">
        <v>132</v>
      </c>
      <c r="C22" s="28">
        <v>27089961.899999999</v>
      </c>
      <c r="D22" s="28">
        <v>0</v>
      </c>
      <c r="E22" s="28">
        <v>0</v>
      </c>
      <c r="F22" s="28">
        <v>0</v>
      </c>
      <c r="G22" s="28">
        <v>0</v>
      </c>
    </row>
    <row r="23" spans="1:8">
      <c r="A23" s="27">
        <v>1132</v>
      </c>
      <c r="B23" s="25" t="s">
        <v>134</v>
      </c>
      <c r="C23" s="28">
        <v>0</v>
      </c>
      <c r="D23" s="28">
        <v>0</v>
      </c>
      <c r="E23" s="28">
        <v>0</v>
      </c>
      <c r="F23" s="28">
        <v>0</v>
      </c>
      <c r="G23" s="28">
        <v>0</v>
      </c>
    </row>
    <row r="24" spans="1:8">
      <c r="A24" s="27">
        <v>1133</v>
      </c>
      <c r="B24" s="25" t="s">
        <v>135</v>
      </c>
      <c r="C24" s="28">
        <v>0</v>
      </c>
      <c r="D24" s="28">
        <v>0</v>
      </c>
      <c r="E24" s="28">
        <v>0</v>
      </c>
      <c r="F24" s="28">
        <v>0</v>
      </c>
      <c r="G24" s="28">
        <v>0</v>
      </c>
    </row>
    <row r="25" spans="1:8">
      <c r="A25" s="27" t="s">
        <v>599</v>
      </c>
      <c r="B25" s="25" t="s">
        <v>136</v>
      </c>
      <c r="C25" s="28">
        <v>48483835.380000003</v>
      </c>
      <c r="D25" s="28">
        <v>0</v>
      </c>
      <c r="E25" s="28">
        <v>0</v>
      </c>
      <c r="F25" s="28">
        <v>0</v>
      </c>
      <c r="G25" s="28">
        <v>0</v>
      </c>
    </row>
    <row r="26" spans="1:8">
      <c r="A26" s="27" t="s">
        <v>600</v>
      </c>
      <c r="B26" s="25" t="s">
        <v>137</v>
      </c>
      <c r="C26" s="28">
        <v>2311655.7399999998</v>
      </c>
      <c r="D26" s="28">
        <v>0</v>
      </c>
      <c r="E26" s="28">
        <v>0</v>
      </c>
      <c r="F26" s="28">
        <v>0</v>
      </c>
      <c r="G26" s="28">
        <v>0</v>
      </c>
    </row>
    <row r="28" spans="1:8">
      <c r="A28" s="24" t="s">
        <v>138</v>
      </c>
      <c r="B28" s="24"/>
      <c r="C28" s="24"/>
      <c r="D28" s="24"/>
      <c r="E28" s="24"/>
      <c r="F28" s="24"/>
      <c r="G28" s="24"/>
      <c r="H28" s="24"/>
    </row>
    <row r="29" spans="1:8">
      <c r="A29" s="26" t="s">
        <v>110</v>
      </c>
      <c r="B29" s="26" t="s">
        <v>111</v>
      </c>
      <c r="C29" s="26" t="s">
        <v>112</v>
      </c>
      <c r="D29" s="26" t="s">
        <v>139</v>
      </c>
      <c r="E29" s="26" t="s">
        <v>140</v>
      </c>
      <c r="F29" s="26" t="s">
        <v>141</v>
      </c>
      <c r="G29" s="26" t="s">
        <v>142</v>
      </c>
      <c r="H29" s="26"/>
    </row>
    <row r="30" spans="1:8">
      <c r="A30" s="118">
        <v>1140</v>
      </c>
      <c r="B30" s="119" t="s">
        <v>143</v>
      </c>
      <c r="C30" s="120">
        <v>0</v>
      </c>
      <c r="D30" s="119"/>
      <c r="E30" s="119"/>
      <c r="F30" s="119"/>
      <c r="G30" s="119"/>
      <c r="H30" s="119"/>
    </row>
    <row r="31" spans="1:8">
      <c r="A31" s="27">
        <v>1141</v>
      </c>
      <c r="B31" s="25" t="s">
        <v>144</v>
      </c>
      <c r="C31" s="28">
        <v>0</v>
      </c>
    </row>
    <row r="32" spans="1:8">
      <c r="A32" s="27">
        <v>1142</v>
      </c>
      <c r="B32" s="25" t="s">
        <v>145</v>
      </c>
      <c r="C32" s="28">
        <v>0</v>
      </c>
    </row>
    <row r="33" spans="1:8">
      <c r="A33" s="27">
        <v>1143</v>
      </c>
      <c r="B33" s="25" t="s">
        <v>146</v>
      </c>
      <c r="C33" s="28">
        <v>0</v>
      </c>
    </row>
    <row r="34" spans="1:8">
      <c r="A34" s="27">
        <v>1144</v>
      </c>
      <c r="B34" s="25" t="s">
        <v>147</v>
      </c>
      <c r="C34" s="28">
        <v>0</v>
      </c>
    </row>
    <row r="35" spans="1:8">
      <c r="A35" s="27">
        <v>1145</v>
      </c>
      <c r="B35" s="25" t="s">
        <v>148</v>
      </c>
      <c r="C35" s="28">
        <v>0</v>
      </c>
    </row>
    <row r="37" spans="1:8">
      <c r="A37" s="24" t="s">
        <v>149</v>
      </c>
      <c r="B37" s="24"/>
      <c r="C37" s="24"/>
      <c r="D37" s="24"/>
      <c r="E37" s="24"/>
      <c r="F37" s="24"/>
      <c r="G37" s="24"/>
      <c r="H37" s="24"/>
    </row>
    <row r="38" spans="1:8">
      <c r="A38" s="26" t="s">
        <v>110</v>
      </c>
      <c r="B38" s="26" t="s">
        <v>111</v>
      </c>
      <c r="C38" s="26" t="s">
        <v>112</v>
      </c>
      <c r="D38" s="26" t="s">
        <v>150</v>
      </c>
      <c r="E38" s="26" t="s">
        <v>151</v>
      </c>
      <c r="F38" s="26" t="s">
        <v>152</v>
      </c>
      <c r="G38" s="26"/>
      <c r="H38" s="26"/>
    </row>
    <row r="39" spans="1:8">
      <c r="A39" s="118">
        <v>1150</v>
      </c>
      <c r="B39" s="119" t="s">
        <v>153</v>
      </c>
      <c r="C39" s="120">
        <v>28231510.180000003</v>
      </c>
      <c r="D39" s="119"/>
      <c r="E39" s="119"/>
      <c r="F39" s="119"/>
      <c r="G39" s="119"/>
      <c r="H39" s="119"/>
    </row>
    <row r="40" spans="1:8">
      <c r="A40" s="27" t="s">
        <v>601</v>
      </c>
      <c r="B40" s="25" t="s">
        <v>154</v>
      </c>
      <c r="C40" s="28">
        <v>28231510.180000003</v>
      </c>
      <c r="D40" s="25" t="s">
        <v>602</v>
      </c>
    </row>
    <row r="42" spans="1:8">
      <c r="A42" s="24" t="s">
        <v>155</v>
      </c>
      <c r="B42" s="24"/>
      <c r="C42" s="24"/>
      <c r="D42" s="24"/>
      <c r="E42" s="24"/>
      <c r="F42" s="24"/>
      <c r="G42" s="24"/>
      <c r="H42" s="24"/>
    </row>
    <row r="43" spans="1:8">
      <c r="A43" s="26" t="s">
        <v>110</v>
      </c>
      <c r="B43" s="26" t="s">
        <v>111</v>
      </c>
      <c r="C43" s="26" t="s">
        <v>112</v>
      </c>
      <c r="D43" s="26" t="s">
        <v>113</v>
      </c>
      <c r="E43" s="26" t="s">
        <v>128</v>
      </c>
      <c r="F43" s="26"/>
      <c r="G43" s="26"/>
      <c r="H43" s="26"/>
    </row>
    <row r="44" spans="1:8">
      <c r="A44" s="27">
        <v>1213</v>
      </c>
      <c r="B44" s="25" t="s">
        <v>156</v>
      </c>
      <c r="C44" s="28">
        <v>0</v>
      </c>
    </row>
    <row r="46" spans="1:8">
      <c r="A46" s="24" t="s">
        <v>157</v>
      </c>
      <c r="B46" s="24"/>
      <c r="C46" s="24"/>
      <c r="D46" s="24"/>
      <c r="E46" s="24"/>
      <c r="F46" s="24"/>
      <c r="G46" s="24"/>
      <c r="H46" s="24"/>
    </row>
    <row r="47" spans="1:8">
      <c r="A47" s="26" t="s">
        <v>110</v>
      </c>
      <c r="B47" s="26" t="s">
        <v>111</v>
      </c>
      <c r="C47" s="26" t="s">
        <v>112</v>
      </c>
      <c r="D47" s="26"/>
      <c r="E47" s="26"/>
      <c r="F47" s="26"/>
      <c r="G47" s="26"/>
      <c r="H47" s="26"/>
    </row>
    <row r="48" spans="1:8">
      <c r="A48" s="27">
        <v>1214</v>
      </c>
      <c r="B48" s="25" t="s">
        <v>158</v>
      </c>
      <c r="C48" s="28">
        <v>0</v>
      </c>
    </row>
    <row r="50" spans="1:9">
      <c r="A50" s="24" t="s">
        <v>159</v>
      </c>
      <c r="B50" s="24"/>
      <c r="C50" s="24"/>
      <c r="D50" s="24"/>
      <c r="E50" s="24"/>
      <c r="F50" s="24"/>
      <c r="G50" s="24"/>
      <c r="H50" s="24"/>
      <c r="I50" s="121"/>
    </row>
    <row r="51" spans="1:9" s="124" customFormat="1">
      <c r="A51" s="122" t="s">
        <v>110</v>
      </c>
      <c r="B51" s="122" t="s">
        <v>111</v>
      </c>
      <c r="C51" s="122" t="s">
        <v>112</v>
      </c>
      <c r="D51" s="122" t="s">
        <v>160</v>
      </c>
      <c r="E51" s="122" t="s">
        <v>161</v>
      </c>
      <c r="F51" s="122" t="s">
        <v>150</v>
      </c>
      <c r="G51" s="122" t="s">
        <v>162</v>
      </c>
      <c r="H51" s="122" t="s">
        <v>163</v>
      </c>
      <c r="I51" s="123" t="s">
        <v>164</v>
      </c>
    </row>
    <row r="52" spans="1:9">
      <c r="A52" s="118">
        <v>1230</v>
      </c>
      <c r="B52" s="119" t="s">
        <v>165</v>
      </c>
      <c r="C52" s="120">
        <v>13140062448.380001</v>
      </c>
      <c r="D52" s="120">
        <v>433507145.48000002</v>
      </c>
      <c r="E52" s="120">
        <v>-6956101532.7399998</v>
      </c>
      <c r="F52" s="119"/>
      <c r="G52" s="119"/>
      <c r="H52" s="119"/>
    </row>
    <row r="53" spans="1:9">
      <c r="A53" s="27" t="s">
        <v>603</v>
      </c>
      <c r="B53" s="25" t="s">
        <v>168</v>
      </c>
      <c r="C53" s="28">
        <v>483210611.63999999</v>
      </c>
      <c r="D53" s="28">
        <v>0</v>
      </c>
      <c r="E53" s="28">
        <v>0</v>
      </c>
    </row>
    <row r="54" spans="1:9">
      <c r="A54" s="27">
        <v>1232</v>
      </c>
      <c r="B54" s="25" t="s">
        <v>170</v>
      </c>
      <c r="C54" s="28">
        <v>0</v>
      </c>
      <c r="D54" s="28">
        <v>0</v>
      </c>
      <c r="E54" s="28">
        <v>0</v>
      </c>
    </row>
    <row r="55" spans="1:9">
      <c r="A55" s="27" t="s">
        <v>604</v>
      </c>
      <c r="B55" s="25" t="s">
        <v>171</v>
      </c>
      <c r="C55" s="28">
        <v>102683349.39</v>
      </c>
      <c r="D55" s="28">
        <v>3686657.6000000006</v>
      </c>
      <c r="E55" s="28">
        <v>-59368036.079999998</v>
      </c>
      <c r="F55" s="25" t="s">
        <v>605</v>
      </c>
      <c r="G55" s="32" t="s">
        <v>606</v>
      </c>
      <c r="H55" s="25" t="s">
        <v>607</v>
      </c>
    </row>
    <row r="56" spans="1:9">
      <c r="A56" s="27" t="s">
        <v>608</v>
      </c>
      <c r="B56" s="25" t="s">
        <v>172</v>
      </c>
      <c r="C56" s="28">
        <v>12035315833.41</v>
      </c>
      <c r="D56" s="28">
        <v>429820487.88</v>
      </c>
      <c r="E56" s="28">
        <v>-6896733496.6599998</v>
      </c>
      <c r="F56" s="25" t="s">
        <v>605</v>
      </c>
      <c r="G56" s="32" t="s">
        <v>606</v>
      </c>
      <c r="H56" s="25" t="s">
        <v>607</v>
      </c>
    </row>
    <row r="57" spans="1:9">
      <c r="A57" s="27" t="s">
        <v>609</v>
      </c>
      <c r="B57" s="25" t="s">
        <v>173</v>
      </c>
      <c r="C57" s="28">
        <v>507465929.62</v>
      </c>
      <c r="D57" s="28">
        <v>0</v>
      </c>
      <c r="E57" s="28">
        <v>0</v>
      </c>
    </row>
    <row r="58" spans="1:9">
      <c r="A58" s="27" t="s">
        <v>610</v>
      </c>
      <c r="B58" s="25" t="s">
        <v>174</v>
      </c>
      <c r="C58" s="28">
        <v>11386724.32</v>
      </c>
      <c r="D58" s="28">
        <v>0</v>
      </c>
      <c r="E58" s="28">
        <v>0</v>
      </c>
    </row>
    <row r="59" spans="1:9">
      <c r="A59" s="27">
        <v>1239</v>
      </c>
      <c r="B59" s="25" t="s">
        <v>175</v>
      </c>
      <c r="C59" s="28">
        <v>0</v>
      </c>
      <c r="D59" s="28">
        <v>0</v>
      </c>
      <c r="E59" s="28">
        <v>0</v>
      </c>
    </row>
    <row r="60" spans="1:9">
      <c r="A60" s="118">
        <v>1240</v>
      </c>
      <c r="B60" s="119" t="s">
        <v>176</v>
      </c>
      <c r="C60" s="120">
        <v>384065704.75</v>
      </c>
      <c r="D60" s="120">
        <v>44062469.310000002</v>
      </c>
      <c r="E60" s="120">
        <v>-251734919.18000001</v>
      </c>
      <c r="F60" s="119"/>
      <c r="G60" s="119"/>
      <c r="H60" s="119"/>
    </row>
    <row r="61" spans="1:9">
      <c r="A61" s="27" t="s">
        <v>611</v>
      </c>
      <c r="B61" s="25" t="s">
        <v>177</v>
      </c>
      <c r="C61" s="28">
        <v>107759377.78</v>
      </c>
      <c r="D61" s="31">
        <v>11569312.529999997</v>
      </c>
      <c r="E61" s="31">
        <v>-73088403.819999993</v>
      </c>
      <c r="F61" s="25" t="s">
        <v>605</v>
      </c>
      <c r="G61" s="32" t="s">
        <v>612</v>
      </c>
      <c r="H61" s="25" t="s">
        <v>607</v>
      </c>
    </row>
    <row r="62" spans="1:9">
      <c r="A62" s="27">
        <v>1242</v>
      </c>
      <c r="B62" s="25" t="s">
        <v>179</v>
      </c>
      <c r="C62" s="28">
        <v>0</v>
      </c>
      <c r="D62" s="31">
        <v>0</v>
      </c>
      <c r="E62" s="31">
        <v>0</v>
      </c>
    </row>
    <row r="63" spans="1:9">
      <c r="A63" s="27">
        <v>1243</v>
      </c>
      <c r="B63" s="25" t="s">
        <v>181</v>
      </c>
      <c r="C63" s="28">
        <v>0</v>
      </c>
      <c r="D63" s="31">
        <v>0</v>
      </c>
      <c r="E63" s="31">
        <v>0</v>
      </c>
    </row>
    <row r="64" spans="1:9">
      <c r="A64" s="27" t="s">
        <v>613</v>
      </c>
      <c r="B64" s="25" t="s">
        <v>182</v>
      </c>
      <c r="C64" s="28">
        <v>107312728.75999993</v>
      </c>
      <c r="D64" s="31">
        <v>17387710.82</v>
      </c>
      <c r="E64" s="31">
        <v>-82951856.530000001</v>
      </c>
      <c r="F64" s="25" t="s">
        <v>605</v>
      </c>
      <c r="G64" s="25" t="s">
        <v>614</v>
      </c>
      <c r="H64" s="25" t="s">
        <v>607</v>
      </c>
    </row>
    <row r="65" spans="1:9">
      <c r="A65" s="27">
        <v>1245</v>
      </c>
      <c r="B65" s="25" t="s">
        <v>184</v>
      </c>
      <c r="C65" s="28">
        <v>0</v>
      </c>
      <c r="D65" s="31">
        <v>0</v>
      </c>
      <c r="E65" s="31">
        <v>0</v>
      </c>
    </row>
    <row r="66" spans="1:9">
      <c r="A66" s="27" t="s">
        <v>615</v>
      </c>
      <c r="B66" s="25" t="s">
        <v>186</v>
      </c>
      <c r="C66" s="28">
        <v>168993598.21000004</v>
      </c>
      <c r="D66" s="31">
        <v>15105445.960000001</v>
      </c>
      <c r="E66" s="31">
        <v>-95694658.829999998</v>
      </c>
      <c r="F66" s="25" t="s">
        <v>605</v>
      </c>
      <c r="G66" s="25" t="s">
        <v>616</v>
      </c>
      <c r="H66" s="25" t="s">
        <v>607</v>
      </c>
    </row>
    <row r="67" spans="1:9">
      <c r="A67" s="27">
        <v>1247</v>
      </c>
      <c r="B67" s="25" t="s">
        <v>188</v>
      </c>
      <c r="C67" s="28">
        <v>0</v>
      </c>
      <c r="D67" s="31">
        <v>0</v>
      </c>
      <c r="E67" s="31">
        <v>0</v>
      </c>
    </row>
    <row r="68" spans="1:9">
      <c r="A68" s="27">
        <v>1248</v>
      </c>
      <c r="B68" s="25" t="s">
        <v>189</v>
      </c>
      <c r="C68" s="28">
        <v>0</v>
      </c>
      <c r="D68" s="31">
        <v>0</v>
      </c>
      <c r="E68" s="31">
        <v>0</v>
      </c>
    </row>
    <row r="69" spans="1:9">
      <c r="C69" s="28"/>
      <c r="D69" s="28"/>
      <c r="E69" s="28"/>
    </row>
    <row r="70" spans="1:9">
      <c r="A70" s="24" t="s">
        <v>190</v>
      </c>
      <c r="B70" s="24"/>
      <c r="C70" s="24"/>
      <c r="D70" s="24"/>
      <c r="E70" s="24"/>
      <c r="F70" s="24"/>
      <c r="G70" s="24"/>
      <c r="H70" s="24"/>
      <c r="I70" s="121"/>
    </row>
    <row r="71" spans="1:9" s="124" customFormat="1">
      <c r="A71" s="122" t="s">
        <v>110</v>
      </c>
      <c r="B71" s="122" t="s">
        <v>111</v>
      </c>
      <c r="C71" s="122" t="s">
        <v>112</v>
      </c>
      <c r="D71" s="122" t="s">
        <v>191</v>
      </c>
      <c r="E71" s="122" t="s">
        <v>192</v>
      </c>
      <c r="F71" s="122" t="s">
        <v>150</v>
      </c>
      <c r="G71" s="122" t="s">
        <v>162</v>
      </c>
      <c r="H71" s="122" t="s">
        <v>163</v>
      </c>
      <c r="I71" s="123" t="s">
        <v>164</v>
      </c>
    </row>
    <row r="72" spans="1:9">
      <c r="A72" s="118">
        <v>1250</v>
      </c>
      <c r="B72" s="119" t="s">
        <v>193</v>
      </c>
      <c r="C72" s="120">
        <v>59808406.49000001</v>
      </c>
      <c r="D72" s="120">
        <v>14512249.140000001</v>
      </c>
      <c r="E72" s="120">
        <v>-49680359.810000002</v>
      </c>
      <c r="F72" s="119"/>
      <c r="G72" s="119"/>
      <c r="H72" s="119"/>
    </row>
    <row r="73" spans="1:9">
      <c r="A73" s="27" t="s">
        <v>617</v>
      </c>
      <c r="B73" s="25" t="s">
        <v>194</v>
      </c>
      <c r="C73" s="28">
        <v>19672497.490000002</v>
      </c>
      <c r="D73" s="31">
        <v>1171998.76</v>
      </c>
      <c r="E73" s="31">
        <v>-17459521.590000004</v>
      </c>
      <c r="H73" s="25" t="s">
        <v>618</v>
      </c>
    </row>
    <row r="74" spans="1:9">
      <c r="A74" s="27" t="s">
        <v>619</v>
      </c>
      <c r="B74" s="25" t="s">
        <v>195</v>
      </c>
      <c r="C74" s="28">
        <v>89114.97</v>
      </c>
      <c r="D74" s="31">
        <v>0</v>
      </c>
      <c r="E74" s="31">
        <v>0</v>
      </c>
    </row>
    <row r="75" spans="1:9">
      <c r="A75" s="27">
        <v>1253</v>
      </c>
      <c r="B75" s="25" t="s">
        <v>196</v>
      </c>
      <c r="C75" s="28">
        <v>0</v>
      </c>
      <c r="D75" s="31">
        <v>0</v>
      </c>
      <c r="E75" s="31">
        <v>0</v>
      </c>
    </row>
    <row r="76" spans="1:9">
      <c r="A76" s="27" t="s">
        <v>620</v>
      </c>
      <c r="B76" s="25" t="s">
        <v>197</v>
      </c>
      <c r="C76" s="28">
        <v>40046794.030000009</v>
      </c>
      <c r="D76" s="31">
        <v>13340250.380000001</v>
      </c>
      <c r="E76" s="31">
        <v>-32220838.219999999</v>
      </c>
      <c r="H76" s="25" t="s">
        <v>618</v>
      </c>
    </row>
    <row r="77" spans="1:9">
      <c r="A77" s="27">
        <v>1259</v>
      </c>
      <c r="B77" s="25" t="s">
        <v>198</v>
      </c>
      <c r="C77" s="28">
        <v>0</v>
      </c>
      <c r="D77" s="31">
        <v>0</v>
      </c>
      <c r="E77" s="31">
        <v>0</v>
      </c>
    </row>
    <row r="78" spans="1:9">
      <c r="A78" s="118">
        <v>1270</v>
      </c>
      <c r="B78" s="119" t="s">
        <v>199</v>
      </c>
      <c r="C78" s="120">
        <v>11172992.26</v>
      </c>
      <c r="D78" s="120">
        <v>0</v>
      </c>
      <c r="E78" s="120">
        <v>0</v>
      </c>
      <c r="F78" s="119"/>
      <c r="G78" s="119"/>
      <c r="H78" s="119"/>
    </row>
    <row r="79" spans="1:9">
      <c r="A79" s="27" t="s">
        <v>621</v>
      </c>
      <c r="B79" s="25" t="s">
        <v>200</v>
      </c>
      <c r="C79" s="28">
        <v>11172992.26</v>
      </c>
      <c r="D79" s="28">
        <v>0</v>
      </c>
      <c r="E79" s="28">
        <v>0</v>
      </c>
    </row>
    <row r="80" spans="1:9">
      <c r="A80" s="27">
        <v>1272</v>
      </c>
      <c r="B80" s="25" t="s">
        <v>201</v>
      </c>
      <c r="C80" s="28">
        <v>0</v>
      </c>
      <c r="D80" s="28">
        <v>0</v>
      </c>
      <c r="E80" s="28">
        <v>0</v>
      </c>
    </row>
    <row r="81" spans="1:8">
      <c r="A81" s="27" t="s">
        <v>622</v>
      </c>
      <c r="B81" s="25" t="s">
        <v>202</v>
      </c>
      <c r="C81" s="28">
        <v>0</v>
      </c>
      <c r="D81" s="28">
        <v>0</v>
      </c>
      <c r="E81" s="28">
        <v>0</v>
      </c>
    </row>
    <row r="82" spans="1:8">
      <c r="A82" s="27">
        <v>1274</v>
      </c>
      <c r="B82" s="25" t="s">
        <v>203</v>
      </c>
      <c r="C82" s="28">
        <v>0</v>
      </c>
      <c r="D82" s="28">
        <v>0</v>
      </c>
      <c r="E82" s="28">
        <v>0</v>
      </c>
    </row>
    <row r="83" spans="1:8">
      <c r="A83" s="27">
        <v>1275</v>
      </c>
      <c r="B83" s="25" t="s">
        <v>204</v>
      </c>
      <c r="C83" s="28">
        <v>0</v>
      </c>
      <c r="D83" s="28">
        <v>0</v>
      </c>
      <c r="E83" s="125">
        <v>0</v>
      </c>
    </row>
    <row r="84" spans="1:8">
      <c r="A84" s="27">
        <v>1279</v>
      </c>
      <c r="B84" s="25" t="s">
        <v>205</v>
      </c>
      <c r="C84" s="28">
        <v>0</v>
      </c>
      <c r="D84" s="28">
        <v>0</v>
      </c>
      <c r="E84" s="125">
        <v>0</v>
      </c>
    </row>
    <row r="85" spans="1:8">
      <c r="C85" s="28"/>
      <c r="D85" s="28"/>
      <c r="E85" s="28"/>
    </row>
    <row r="86" spans="1:8">
      <c r="A86" s="24" t="s">
        <v>206</v>
      </c>
      <c r="B86" s="24"/>
      <c r="C86" s="24"/>
      <c r="D86" s="24"/>
      <c r="E86" s="24"/>
      <c r="F86" s="24"/>
      <c r="G86" s="24"/>
      <c r="H86" s="24"/>
    </row>
    <row r="87" spans="1:8">
      <c r="A87" s="26" t="s">
        <v>110</v>
      </c>
      <c r="B87" s="26" t="s">
        <v>111</v>
      </c>
      <c r="C87" s="26" t="s">
        <v>112</v>
      </c>
      <c r="D87" s="26" t="s">
        <v>207</v>
      </c>
      <c r="E87" s="26"/>
      <c r="F87" s="26"/>
      <c r="G87" s="26"/>
      <c r="H87" s="26"/>
    </row>
    <row r="88" spans="1:8">
      <c r="A88" s="118">
        <v>1160</v>
      </c>
      <c r="B88" s="119" t="s">
        <v>208</v>
      </c>
      <c r="C88" s="120">
        <v>-363209270.25999999</v>
      </c>
      <c r="D88" s="119"/>
      <c r="E88" s="119"/>
      <c r="F88" s="119"/>
      <c r="G88" s="119"/>
      <c r="H88" s="119"/>
    </row>
    <row r="89" spans="1:8">
      <c r="A89" s="27" t="s">
        <v>623</v>
      </c>
      <c r="B89" s="25" t="s">
        <v>209</v>
      </c>
      <c r="C89" s="28">
        <v>-362644640.06</v>
      </c>
      <c r="D89" s="25" t="s">
        <v>624</v>
      </c>
    </row>
    <row r="90" spans="1:8">
      <c r="A90" s="27" t="s">
        <v>625</v>
      </c>
      <c r="B90" s="25" t="s">
        <v>210</v>
      </c>
      <c r="C90" s="28">
        <v>-564630.19999999995</v>
      </c>
      <c r="D90" s="25" t="s">
        <v>626</v>
      </c>
    </row>
    <row r="92" spans="1:8">
      <c r="A92" s="24" t="s">
        <v>211</v>
      </c>
      <c r="B92" s="24"/>
      <c r="C92" s="24"/>
      <c r="D92" s="24"/>
      <c r="E92" s="24"/>
      <c r="F92" s="24"/>
      <c r="G92" s="24"/>
      <c r="H92" s="24"/>
    </row>
    <row r="93" spans="1:8">
      <c r="A93" s="26" t="s">
        <v>110</v>
      </c>
      <c r="B93" s="26" t="s">
        <v>111</v>
      </c>
      <c r="C93" s="26" t="s">
        <v>112</v>
      </c>
      <c r="D93" s="26" t="s">
        <v>128</v>
      </c>
      <c r="E93" s="26"/>
      <c r="F93" s="26"/>
      <c r="G93" s="26"/>
      <c r="H93" s="26"/>
    </row>
    <row r="94" spans="1:8">
      <c r="A94" s="118">
        <v>1290</v>
      </c>
      <c r="B94" s="119" t="s">
        <v>212</v>
      </c>
      <c r="C94" s="120">
        <v>0</v>
      </c>
      <c r="D94" s="119"/>
      <c r="E94" s="119"/>
      <c r="F94" s="119"/>
      <c r="G94" s="119"/>
      <c r="H94" s="119"/>
    </row>
    <row r="95" spans="1:8">
      <c r="A95" s="27">
        <v>1291</v>
      </c>
      <c r="B95" s="25" t="s">
        <v>213</v>
      </c>
      <c r="C95" s="28">
        <v>0</v>
      </c>
    </row>
    <row r="96" spans="1:8">
      <c r="A96" s="27">
        <v>1292</v>
      </c>
      <c r="B96" s="25" t="s">
        <v>214</v>
      </c>
      <c r="C96" s="28">
        <v>0</v>
      </c>
    </row>
    <row r="97" spans="1:8">
      <c r="A97" s="27">
        <v>1293</v>
      </c>
      <c r="B97" s="25" t="s">
        <v>215</v>
      </c>
      <c r="C97" s="28">
        <v>0</v>
      </c>
    </row>
    <row r="99" spans="1:8">
      <c r="A99" s="24" t="s">
        <v>216</v>
      </c>
      <c r="B99" s="24"/>
      <c r="C99" s="24"/>
      <c r="D99" s="24"/>
      <c r="E99" s="24"/>
      <c r="F99" s="24"/>
      <c r="G99" s="24"/>
      <c r="H99" s="24"/>
    </row>
    <row r="100" spans="1:8">
      <c r="A100" s="26" t="s">
        <v>110</v>
      </c>
      <c r="B100" s="26" t="s">
        <v>111</v>
      </c>
      <c r="C100" s="26" t="s">
        <v>112</v>
      </c>
      <c r="D100" s="26" t="s">
        <v>124</v>
      </c>
      <c r="E100" s="26" t="s">
        <v>125</v>
      </c>
      <c r="F100" s="26" t="s">
        <v>126</v>
      </c>
      <c r="G100" s="26" t="s">
        <v>217</v>
      </c>
      <c r="H100" s="26" t="s">
        <v>218</v>
      </c>
    </row>
    <row r="101" spans="1:8">
      <c r="A101" s="118">
        <v>2110</v>
      </c>
      <c r="B101" s="119" t="s">
        <v>219</v>
      </c>
      <c r="C101" s="120">
        <v>188422155.06999999</v>
      </c>
      <c r="D101" s="120">
        <v>0</v>
      </c>
      <c r="E101" s="120">
        <v>0</v>
      </c>
      <c r="F101" s="120">
        <v>0</v>
      </c>
      <c r="G101" s="120">
        <v>0</v>
      </c>
      <c r="H101" s="119"/>
    </row>
    <row r="102" spans="1:8">
      <c r="A102" s="27" t="s">
        <v>627</v>
      </c>
      <c r="B102" s="25" t="s">
        <v>220</v>
      </c>
      <c r="C102" s="28">
        <v>0</v>
      </c>
      <c r="D102" s="28">
        <v>0</v>
      </c>
      <c r="E102" s="28">
        <v>0</v>
      </c>
      <c r="F102" s="28">
        <v>0</v>
      </c>
      <c r="G102" s="28">
        <v>0</v>
      </c>
    </row>
    <row r="103" spans="1:8">
      <c r="A103" s="27" t="s">
        <v>628</v>
      </c>
      <c r="B103" s="25" t="s">
        <v>221</v>
      </c>
      <c r="C103" s="28">
        <v>8705935.7400000002</v>
      </c>
      <c r="D103" s="28">
        <v>0</v>
      </c>
      <c r="E103" s="28">
        <v>0</v>
      </c>
      <c r="F103" s="28">
        <v>0</v>
      </c>
      <c r="G103" s="28">
        <v>0</v>
      </c>
    </row>
    <row r="104" spans="1:8">
      <c r="A104" s="27" t="s">
        <v>629</v>
      </c>
      <c r="B104" s="25" t="s">
        <v>222</v>
      </c>
      <c r="C104" s="28">
        <v>57492235.469999999</v>
      </c>
      <c r="D104" s="28">
        <v>0</v>
      </c>
      <c r="E104" s="28">
        <v>0</v>
      </c>
      <c r="F104" s="28">
        <v>0</v>
      </c>
      <c r="G104" s="28">
        <v>0</v>
      </c>
    </row>
    <row r="105" spans="1:8">
      <c r="A105" s="27" t="s">
        <v>630</v>
      </c>
      <c r="B105" s="25" t="s">
        <v>223</v>
      </c>
      <c r="C105" s="28">
        <v>30916914.739999998</v>
      </c>
      <c r="D105" s="28">
        <v>0</v>
      </c>
      <c r="E105" s="28">
        <v>0</v>
      </c>
      <c r="F105" s="28">
        <v>0</v>
      </c>
      <c r="G105" s="28">
        <v>0</v>
      </c>
    </row>
    <row r="106" spans="1:8">
      <c r="A106" s="27" t="s">
        <v>631</v>
      </c>
      <c r="B106" s="25" t="s">
        <v>224</v>
      </c>
      <c r="C106" s="28">
        <v>7501233.4199999999</v>
      </c>
      <c r="D106" s="28">
        <v>0</v>
      </c>
      <c r="E106" s="28">
        <v>0</v>
      </c>
      <c r="F106" s="28">
        <v>0</v>
      </c>
      <c r="G106" s="28">
        <v>0</v>
      </c>
    </row>
    <row r="107" spans="1:8">
      <c r="A107" s="27">
        <v>2116</v>
      </c>
      <c r="B107" s="25" t="s">
        <v>225</v>
      </c>
      <c r="C107" s="28">
        <v>0</v>
      </c>
      <c r="D107" s="28">
        <v>0</v>
      </c>
      <c r="E107" s="28">
        <v>0</v>
      </c>
      <c r="F107" s="28">
        <v>0</v>
      </c>
      <c r="G107" s="28">
        <v>0</v>
      </c>
    </row>
    <row r="108" spans="1:8">
      <c r="A108" s="27" t="s">
        <v>632</v>
      </c>
      <c r="B108" s="25" t="s">
        <v>226</v>
      </c>
      <c r="C108" s="28">
        <v>79897652.5</v>
      </c>
      <c r="D108" s="28">
        <v>0</v>
      </c>
      <c r="E108" s="28">
        <v>0</v>
      </c>
      <c r="F108" s="28">
        <v>0</v>
      </c>
      <c r="G108" s="28">
        <v>0</v>
      </c>
    </row>
    <row r="109" spans="1:8">
      <c r="A109" s="27">
        <v>2118</v>
      </c>
      <c r="B109" s="25" t="s">
        <v>227</v>
      </c>
      <c r="C109" s="28">
        <v>0</v>
      </c>
      <c r="D109" s="28">
        <v>0</v>
      </c>
      <c r="E109" s="28">
        <v>0</v>
      </c>
      <c r="F109" s="28">
        <v>0</v>
      </c>
      <c r="G109" s="28">
        <v>0</v>
      </c>
    </row>
    <row r="110" spans="1:8">
      <c r="A110" s="27" t="s">
        <v>633</v>
      </c>
      <c r="B110" s="25" t="s">
        <v>228</v>
      </c>
      <c r="C110" s="28">
        <v>3908183.1999999997</v>
      </c>
      <c r="D110" s="28">
        <v>0</v>
      </c>
      <c r="E110" s="28">
        <v>0</v>
      </c>
      <c r="F110" s="28">
        <v>0</v>
      </c>
      <c r="G110" s="28">
        <v>0</v>
      </c>
    </row>
    <row r="111" spans="1:8">
      <c r="A111" s="118">
        <v>2120</v>
      </c>
      <c r="B111" s="119" t="s">
        <v>229</v>
      </c>
      <c r="C111" s="120">
        <v>0</v>
      </c>
      <c r="D111" s="120">
        <v>0</v>
      </c>
      <c r="E111" s="120">
        <v>0</v>
      </c>
      <c r="F111" s="120">
        <v>0</v>
      </c>
      <c r="G111" s="120">
        <v>0</v>
      </c>
      <c r="H111" s="119"/>
    </row>
    <row r="112" spans="1:8">
      <c r="A112" s="27">
        <v>2121</v>
      </c>
      <c r="B112" s="25" t="s">
        <v>230</v>
      </c>
      <c r="C112" s="28">
        <v>0</v>
      </c>
      <c r="D112" s="28">
        <v>0</v>
      </c>
      <c r="E112" s="28">
        <v>0</v>
      </c>
      <c r="F112" s="28">
        <v>0</v>
      </c>
      <c r="G112" s="28">
        <v>0</v>
      </c>
    </row>
    <row r="113" spans="1:8">
      <c r="A113" s="27">
        <v>2122</v>
      </c>
      <c r="B113" s="25" t="s">
        <v>231</v>
      </c>
      <c r="C113" s="28">
        <v>0</v>
      </c>
      <c r="D113" s="28">
        <v>0</v>
      </c>
      <c r="E113" s="28">
        <v>0</v>
      </c>
      <c r="F113" s="28">
        <v>0</v>
      </c>
      <c r="G113" s="28">
        <v>0</v>
      </c>
    </row>
    <row r="114" spans="1:8">
      <c r="A114" s="27">
        <v>2129</v>
      </c>
      <c r="B114" s="25" t="s">
        <v>232</v>
      </c>
      <c r="C114" s="28">
        <v>0</v>
      </c>
      <c r="D114" s="28">
        <v>0</v>
      </c>
      <c r="E114" s="28">
        <v>0</v>
      </c>
      <c r="F114" s="28">
        <v>0</v>
      </c>
      <c r="G114" s="28">
        <v>0</v>
      </c>
    </row>
    <row r="116" spans="1:8">
      <c r="A116" s="24" t="s">
        <v>233</v>
      </c>
      <c r="B116" s="24"/>
      <c r="C116" s="24"/>
      <c r="D116" s="24"/>
      <c r="E116" s="24"/>
      <c r="F116" s="24"/>
      <c r="G116" s="24"/>
      <c r="H116" s="24"/>
    </row>
    <row r="117" spans="1:8">
      <c r="A117" s="26" t="s">
        <v>110</v>
      </c>
      <c r="B117" s="26" t="s">
        <v>111</v>
      </c>
      <c r="C117" s="26" t="s">
        <v>112</v>
      </c>
      <c r="D117" s="26" t="s">
        <v>234</v>
      </c>
      <c r="E117" s="26" t="s">
        <v>128</v>
      </c>
      <c r="F117" s="26"/>
      <c r="G117" s="26"/>
      <c r="H117" s="26"/>
    </row>
    <row r="118" spans="1:8">
      <c r="A118" s="118">
        <v>2160</v>
      </c>
      <c r="B118" s="119" t="s">
        <v>235</v>
      </c>
      <c r="C118" s="120">
        <v>179558858.16999999</v>
      </c>
      <c r="D118" s="119"/>
      <c r="E118" s="119"/>
      <c r="F118" s="119"/>
      <c r="G118" s="119"/>
      <c r="H118" s="119"/>
    </row>
    <row r="119" spans="1:8">
      <c r="A119" s="27">
        <v>2161</v>
      </c>
      <c r="B119" s="25" t="s">
        <v>236</v>
      </c>
      <c r="C119" s="28">
        <v>0</v>
      </c>
    </row>
    <row r="120" spans="1:8">
      <c r="A120" s="27">
        <v>2162</v>
      </c>
      <c r="B120" s="25" t="s">
        <v>237</v>
      </c>
      <c r="C120" s="28">
        <v>0</v>
      </c>
    </row>
    <row r="121" spans="1:8">
      <c r="A121" s="27">
        <v>2163</v>
      </c>
      <c r="B121" s="25" t="s">
        <v>238</v>
      </c>
      <c r="C121" s="28">
        <v>0</v>
      </c>
    </row>
    <row r="122" spans="1:8">
      <c r="A122" s="27" t="s">
        <v>634</v>
      </c>
      <c r="B122" s="25" t="s">
        <v>239</v>
      </c>
      <c r="C122" s="28">
        <v>179558858.16999999</v>
      </c>
      <c r="D122" s="25" t="s">
        <v>635</v>
      </c>
    </row>
    <row r="123" spans="1:8">
      <c r="A123" s="27">
        <v>2165</v>
      </c>
      <c r="B123" s="25" t="s">
        <v>240</v>
      </c>
      <c r="C123" s="28">
        <v>0</v>
      </c>
    </row>
    <row r="124" spans="1:8">
      <c r="A124" s="27">
        <v>2166</v>
      </c>
      <c r="B124" s="25" t="s">
        <v>241</v>
      </c>
      <c r="C124" s="28">
        <v>0</v>
      </c>
    </row>
    <row r="125" spans="1:8">
      <c r="A125" s="118">
        <v>2250</v>
      </c>
      <c r="B125" s="119" t="s">
        <v>242</v>
      </c>
      <c r="C125" s="120">
        <v>0</v>
      </c>
      <c r="D125" s="119"/>
      <c r="E125" s="119"/>
      <c r="F125" s="119"/>
      <c r="G125" s="119"/>
      <c r="H125" s="119"/>
    </row>
    <row r="126" spans="1:8">
      <c r="A126" s="27">
        <v>2251</v>
      </c>
      <c r="B126" s="25" t="s">
        <v>243</v>
      </c>
      <c r="C126" s="28">
        <v>0</v>
      </c>
    </row>
    <row r="127" spans="1:8">
      <c r="A127" s="27">
        <v>2252</v>
      </c>
      <c r="B127" s="25" t="s">
        <v>244</v>
      </c>
      <c r="C127" s="28">
        <v>0</v>
      </c>
    </row>
    <row r="128" spans="1:8">
      <c r="A128" s="27">
        <v>2253</v>
      </c>
      <c r="B128" s="25" t="s">
        <v>245</v>
      </c>
      <c r="C128" s="28">
        <v>0</v>
      </c>
    </row>
    <row r="129" spans="1:8">
      <c r="A129" s="27">
        <v>2254</v>
      </c>
      <c r="B129" s="25" t="s">
        <v>246</v>
      </c>
      <c r="C129" s="28">
        <v>0</v>
      </c>
    </row>
    <row r="130" spans="1:8">
      <c r="A130" s="27">
        <v>2255</v>
      </c>
      <c r="B130" s="25" t="s">
        <v>247</v>
      </c>
      <c r="C130" s="28">
        <v>0</v>
      </c>
    </row>
    <row r="131" spans="1:8">
      <c r="A131" s="27">
        <v>2256</v>
      </c>
      <c r="B131" s="25" t="s">
        <v>248</v>
      </c>
      <c r="C131" s="28">
        <v>0</v>
      </c>
    </row>
    <row r="133" spans="1:8">
      <c r="A133" s="24" t="s">
        <v>249</v>
      </c>
      <c r="B133" s="24"/>
      <c r="C133" s="24"/>
      <c r="D133" s="24"/>
      <c r="E133" s="24"/>
      <c r="F133" s="24"/>
      <c r="G133" s="24"/>
      <c r="H133" s="24"/>
    </row>
    <row r="134" spans="1:8">
      <c r="A134" s="29" t="s">
        <v>110</v>
      </c>
      <c r="B134" s="29" t="s">
        <v>111</v>
      </c>
      <c r="C134" s="29" t="s">
        <v>112</v>
      </c>
      <c r="D134" s="29" t="s">
        <v>234</v>
      </c>
      <c r="E134" s="29" t="s">
        <v>128</v>
      </c>
      <c r="F134" s="29"/>
      <c r="G134" s="29"/>
      <c r="H134" s="29"/>
    </row>
    <row r="135" spans="1:8">
      <c r="A135" s="27">
        <v>2159</v>
      </c>
      <c r="B135" s="25" t="s">
        <v>250</v>
      </c>
      <c r="C135" s="28">
        <v>0</v>
      </c>
    </row>
    <row r="136" spans="1:8">
      <c r="A136" s="27">
        <v>2199</v>
      </c>
      <c r="B136" s="25" t="s">
        <v>251</v>
      </c>
      <c r="C136" s="28">
        <v>0</v>
      </c>
    </row>
    <row r="137" spans="1:8">
      <c r="A137" s="118">
        <v>2240</v>
      </c>
      <c r="B137" s="119" t="s">
        <v>252</v>
      </c>
      <c r="C137" s="120">
        <v>20981373.460000001</v>
      </c>
      <c r="D137" s="119"/>
      <c r="E137" s="119"/>
      <c r="F137" s="119"/>
      <c r="G137" s="119"/>
      <c r="H137" s="119"/>
    </row>
    <row r="138" spans="1:8">
      <c r="A138" s="27">
        <v>2241</v>
      </c>
      <c r="B138" s="25" t="s">
        <v>253</v>
      </c>
      <c r="C138" s="28">
        <v>0</v>
      </c>
    </row>
    <row r="139" spans="1:8">
      <c r="A139" s="27">
        <v>2242</v>
      </c>
      <c r="B139" s="25" t="s">
        <v>254</v>
      </c>
      <c r="C139" s="28">
        <v>0</v>
      </c>
    </row>
    <row r="140" spans="1:8">
      <c r="A140" s="27" t="s">
        <v>636</v>
      </c>
      <c r="B140" s="25" t="s">
        <v>255</v>
      </c>
      <c r="C140" s="28">
        <v>20981373.460000001</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zoomScaleNormal="100" workbookViewId="0">
      <pane ySplit="7" topLeftCell="A199" activePane="bottomLeft" state="frozen"/>
      <selection activeCell="B152" sqref="B152"/>
      <selection pane="bottomLeft" activeCell="B152" sqref="B152"/>
    </sheetView>
  </sheetViews>
  <sheetFormatPr baseColWidth="10" defaultColWidth="9.140625" defaultRowHeight="11.25"/>
  <cols>
    <col min="1" max="1" width="10" style="25" customWidth="1"/>
    <col min="2" max="2" width="83" style="25" customWidth="1"/>
    <col min="3" max="3" width="27.42578125" style="25" customWidth="1"/>
    <col min="4" max="4" width="20.7109375" style="25" customWidth="1"/>
    <col min="5" max="5" width="16.7109375" style="25" customWidth="1"/>
    <col min="6" max="16384" width="9.140625" style="116"/>
  </cols>
  <sheetData>
    <row r="1" spans="1:5" s="124" customFormat="1" ht="18.95" customHeight="1">
      <c r="A1" s="747" t="s">
        <v>591</v>
      </c>
      <c r="B1" s="747"/>
      <c r="C1" s="747"/>
      <c r="D1" s="6" t="s">
        <v>42</v>
      </c>
      <c r="E1" s="21">
        <v>2018</v>
      </c>
    </row>
    <row r="2" spans="1:5" s="115" customFormat="1" ht="18.95" customHeight="1">
      <c r="A2" s="747" t="s">
        <v>256</v>
      </c>
      <c r="B2" s="747"/>
      <c r="C2" s="747"/>
      <c r="D2" s="6" t="s">
        <v>44</v>
      </c>
      <c r="E2" s="21" t="s">
        <v>45</v>
      </c>
    </row>
    <row r="3" spans="1:5" s="115" customFormat="1" ht="18.95" customHeight="1">
      <c r="A3" s="747" t="s">
        <v>592</v>
      </c>
      <c r="B3" s="747"/>
      <c r="C3" s="747"/>
      <c r="D3" s="6" t="s">
        <v>47</v>
      </c>
      <c r="E3" s="21">
        <v>4</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126">
        <v>4100</v>
      </c>
      <c r="B8" s="127" t="s">
        <v>259</v>
      </c>
      <c r="C8" s="128">
        <v>2561687619.3499994</v>
      </c>
      <c r="D8" s="127"/>
      <c r="E8" s="127"/>
    </row>
    <row r="9" spans="1:5">
      <c r="A9" s="118">
        <v>4110</v>
      </c>
      <c r="B9" s="119" t="s">
        <v>260</v>
      </c>
      <c r="C9" s="120">
        <v>0</v>
      </c>
      <c r="D9" s="119"/>
      <c r="E9" s="119"/>
    </row>
    <row r="10" spans="1:5">
      <c r="A10" s="27">
        <v>4111</v>
      </c>
      <c r="B10" s="129" t="s">
        <v>261</v>
      </c>
      <c r="C10" s="28">
        <v>0</v>
      </c>
    </row>
    <row r="11" spans="1:5">
      <c r="A11" s="27">
        <v>4112</v>
      </c>
      <c r="B11" s="129" t="s">
        <v>262</v>
      </c>
      <c r="C11" s="28">
        <v>0</v>
      </c>
    </row>
    <row r="12" spans="1:5">
      <c r="A12" s="27">
        <v>4113</v>
      </c>
      <c r="B12" s="129" t="s">
        <v>263</v>
      </c>
      <c r="C12" s="28">
        <v>0</v>
      </c>
    </row>
    <row r="13" spans="1:5">
      <c r="A13" s="27">
        <v>4114</v>
      </c>
      <c r="B13" s="129" t="s">
        <v>264</v>
      </c>
      <c r="C13" s="28">
        <v>0</v>
      </c>
    </row>
    <row r="14" spans="1:5">
      <c r="A14" s="27">
        <v>4115</v>
      </c>
      <c r="B14" s="129" t="s">
        <v>265</v>
      </c>
      <c r="C14" s="28">
        <v>0</v>
      </c>
    </row>
    <row r="15" spans="1:5">
      <c r="A15" s="27">
        <v>4116</v>
      </c>
      <c r="B15" s="129" t="s">
        <v>266</v>
      </c>
      <c r="C15" s="28">
        <v>0</v>
      </c>
    </row>
    <row r="16" spans="1:5">
      <c r="A16" s="27">
        <v>4117</v>
      </c>
      <c r="B16" s="129" t="s">
        <v>267</v>
      </c>
      <c r="C16" s="28">
        <v>0</v>
      </c>
    </row>
    <row r="17" spans="1:5">
      <c r="A17" s="27">
        <v>4119</v>
      </c>
      <c r="B17" s="129" t="s">
        <v>268</v>
      </c>
      <c r="C17" s="28">
        <v>0</v>
      </c>
    </row>
    <row r="18" spans="1:5">
      <c r="A18" s="118">
        <v>4120</v>
      </c>
      <c r="B18" s="119" t="s">
        <v>269</v>
      </c>
      <c r="C18" s="120">
        <v>0</v>
      </c>
      <c r="D18" s="119"/>
      <c r="E18" s="119"/>
    </row>
    <row r="19" spans="1:5">
      <c r="A19" s="27">
        <v>4121</v>
      </c>
      <c r="B19" s="129" t="s">
        <v>270</v>
      </c>
      <c r="C19" s="28">
        <v>0</v>
      </c>
    </row>
    <row r="20" spans="1:5">
      <c r="A20" s="27">
        <v>4122</v>
      </c>
      <c r="B20" s="129" t="s">
        <v>271</v>
      </c>
      <c r="C20" s="28">
        <v>0</v>
      </c>
    </row>
    <row r="21" spans="1:5">
      <c r="A21" s="27">
        <v>4123</v>
      </c>
      <c r="B21" s="129" t="s">
        <v>272</v>
      </c>
      <c r="C21" s="28">
        <v>0</v>
      </c>
    </row>
    <row r="22" spans="1:5">
      <c r="A22" s="27">
        <v>4124</v>
      </c>
      <c r="B22" s="129" t="s">
        <v>273</v>
      </c>
      <c r="C22" s="28">
        <v>0</v>
      </c>
    </row>
    <row r="23" spans="1:5">
      <c r="A23" s="27">
        <v>4129</v>
      </c>
      <c r="B23" s="129" t="s">
        <v>274</v>
      </c>
      <c r="C23" s="28">
        <v>0</v>
      </c>
    </row>
    <row r="24" spans="1:5">
      <c r="A24" s="118">
        <v>4130</v>
      </c>
      <c r="B24" s="119" t="s">
        <v>275</v>
      </c>
      <c r="C24" s="120">
        <v>0</v>
      </c>
      <c r="D24" s="119"/>
      <c r="E24" s="119"/>
    </row>
    <row r="25" spans="1:5">
      <c r="A25" s="27">
        <v>4131</v>
      </c>
      <c r="B25" s="129" t="s">
        <v>276</v>
      </c>
      <c r="C25" s="28">
        <v>0</v>
      </c>
    </row>
    <row r="26" spans="1:5">
      <c r="A26" s="118">
        <v>4140</v>
      </c>
      <c r="B26" s="119" t="s">
        <v>277</v>
      </c>
      <c r="C26" s="120">
        <v>0</v>
      </c>
      <c r="D26" s="119"/>
      <c r="E26" s="119"/>
    </row>
    <row r="27" spans="1:5">
      <c r="A27" s="27">
        <v>4141</v>
      </c>
      <c r="B27" s="129" t="s">
        <v>278</v>
      </c>
      <c r="C27" s="28">
        <v>0</v>
      </c>
    </row>
    <row r="28" spans="1:5">
      <c r="A28" s="27">
        <v>4142</v>
      </c>
      <c r="B28" s="129" t="s">
        <v>279</v>
      </c>
      <c r="C28" s="28">
        <v>0</v>
      </c>
    </row>
    <row r="29" spans="1:5">
      <c r="A29" s="27">
        <v>4143</v>
      </c>
      <c r="B29" s="129" t="s">
        <v>280</v>
      </c>
      <c r="C29" s="28">
        <v>0</v>
      </c>
    </row>
    <row r="30" spans="1:5">
      <c r="A30" s="27">
        <v>4144</v>
      </c>
      <c r="B30" s="129" t="s">
        <v>282</v>
      </c>
      <c r="C30" s="28">
        <v>0</v>
      </c>
    </row>
    <row r="31" spans="1:5">
      <c r="A31" s="27">
        <v>4149</v>
      </c>
      <c r="B31" s="129" t="s">
        <v>283</v>
      </c>
      <c r="C31" s="28">
        <v>0</v>
      </c>
    </row>
    <row r="32" spans="1:5">
      <c r="A32" s="118">
        <v>4150</v>
      </c>
      <c r="B32" s="119" t="s">
        <v>284</v>
      </c>
      <c r="C32" s="120">
        <v>0</v>
      </c>
      <c r="D32" s="119"/>
      <c r="E32" s="119"/>
    </row>
    <row r="33" spans="1:5">
      <c r="A33" s="27">
        <v>4151</v>
      </c>
      <c r="B33" s="129" t="s">
        <v>285</v>
      </c>
      <c r="C33" s="28">
        <v>0</v>
      </c>
    </row>
    <row r="34" spans="1:5">
      <c r="A34" s="27">
        <v>4152</v>
      </c>
      <c r="B34" s="129" t="s">
        <v>286</v>
      </c>
      <c r="C34" s="28">
        <v>0</v>
      </c>
    </row>
    <row r="35" spans="1:5">
      <c r="A35" s="27">
        <v>4153</v>
      </c>
      <c r="B35" s="129" t="s">
        <v>287</v>
      </c>
      <c r="C35" s="28">
        <v>0</v>
      </c>
    </row>
    <row r="36" spans="1:5">
      <c r="A36" s="27">
        <v>4159</v>
      </c>
      <c r="B36" s="129" t="s">
        <v>288</v>
      </c>
      <c r="C36" s="28">
        <v>0</v>
      </c>
    </row>
    <row r="37" spans="1:5">
      <c r="A37" s="118">
        <v>4160</v>
      </c>
      <c r="B37" s="119" t="s">
        <v>290</v>
      </c>
      <c r="C37" s="120">
        <v>0</v>
      </c>
      <c r="D37" s="119"/>
      <c r="E37" s="119"/>
    </row>
    <row r="38" spans="1:5">
      <c r="A38" s="27">
        <v>4161</v>
      </c>
      <c r="B38" s="129" t="s">
        <v>291</v>
      </c>
      <c r="C38" s="28">
        <v>0</v>
      </c>
    </row>
    <row r="39" spans="1:5">
      <c r="A39" s="27">
        <v>4162</v>
      </c>
      <c r="B39" s="129" t="s">
        <v>292</v>
      </c>
      <c r="C39" s="28">
        <v>0</v>
      </c>
    </row>
    <row r="40" spans="1:5">
      <c r="A40" s="27">
        <v>4163</v>
      </c>
      <c r="B40" s="129" t="s">
        <v>293</v>
      </c>
      <c r="C40" s="28">
        <v>0</v>
      </c>
    </row>
    <row r="41" spans="1:5">
      <c r="A41" s="27">
        <v>4164</v>
      </c>
      <c r="B41" s="129" t="s">
        <v>294</v>
      </c>
      <c r="C41" s="28">
        <v>0</v>
      </c>
    </row>
    <row r="42" spans="1:5">
      <c r="A42" s="27">
        <v>4165</v>
      </c>
      <c r="B42" s="129" t="s">
        <v>295</v>
      </c>
      <c r="C42" s="28">
        <v>0</v>
      </c>
    </row>
    <row r="43" spans="1:5">
      <c r="A43" s="27">
        <v>4166</v>
      </c>
      <c r="B43" s="129" t="s">
        <v>296</v>
      </c>
      <c r="C43" s="28">
        <v>0</v>
      </c>
    </row>
    <row r="44" spans="1:5">
      <c r="A44" s="27">
        <v>4167</v>
      </c>
      <c r="B44" s="129" t="s">
        <v>297</v>
      </c>
      <c r="C44" s="28">
        <v>0</v>
      </c>
    </row>
    <row r="45" spans="1:5">
      <c r="A45" s="27">
        <v>4168</v>
      </c>
      <c r="B45" s="129" t="s">
        <v>298</v>
      </c>
      <c r="C45" s="28">
        <v>0</v>
      </c>
    </row>
    <row r="46" spans="1:5">
      <c r="A46" s="27">
        <v>4169</v>
      </c>
      <c r="B46" s="129" t="s">
        <v>299</v>
      </c>
      <c r="C46" s="28">
        <v>0</v>
      </c>
    </row>
    <row r="47" spans="1:5">
      <c r="A47" s="118">
        <v>4170</v>
      </c>
      <c r="B47" s="119" t="s">
        <v>301</v>
      </c>
      <c r="C47" s="120">
        <v>2561687619.3499994</v>
      </c>
      <c r="D47" s="119"/>
      <c r="E47" s="119"/>
    </row>
    <row r="48" spans="1:5">
      <c r="A48" s="27">
        <v>4171</v>
      </c>
      <c r="B48" s="129" t="s">
        <v>302</v>
      </c>
      <c r="C48" s="28">
        <v>0</v>
      </c>
    </row>
    <row r="49" spans="1:5">
      <c r="A49" s="27">
        <v>4172</v>
      </c>
      <c r="B49" s="129" t="s">
        <v>303</v>
      </c>
      <c r="C49" s="28">
        <v>0</v>
      </c>
    </row>
    <row r="50" spans="1:5">
      <c r="A50" s="27" t="s">
        <v>637</v>
      </c>
      <c r="B50" s="129" t="s">
        <v>304</v>
      </c>
      <c r="C50" s="28">
        <v>2561687619.3499994</v>
      </c>
    </row>
    <row r="51" spans="1:5">
      <c r="A51" s="27">
        <v>4174</v>
      </c>
      <c r="B51" s="129" t="s">
        <v>305</v>
      </c>
      <c r="C51" s="28">
        <v>0</v>
      </c>
    </row>
    <row r="52" spans="1:5">
      <c r="A52" s="118">
        <v>4190</v>
      </c>
      <c r="B52" s="119" t="s">
        <v>306</v>
      </c>
      <c r="C52" s="120">
        <v>0</v>
      </c>
      <c r="D52" s="119"/>
      <c r="E52" s="119"/>
    </row>
    <row r="53" spans="1:5">
      <c r="A53" s="27">
        <v>4191</v>
      </c>
      <c r="B53" s="129" t="s">
        <v>307</v>
      </c>
      <c r="C53" s="28">
        <v>0</v>
      </c>
    </row>
    <row r="54" spans="1:5">
      <c r="A54" s="27">
        <v>4192</v>
      </c>
      <c r="B54" s="129" t="s">
        <v>308</v>
      </c>
      <c r="C54" s="28">
        <v>0</v>
      </c>
    </row>
    <row r="55" spans="1:5">
      <c r="A55" s="126">
        <v>4200</v>
      </c>
      <c r="B55" s="127" t="s">
        <v>309</v>
      </c>
      <c r="C55" s="128">
        <v>1320932.04</v>
      </c>
      <c r="D55" s="127"/>
      <c r="E55" s="127"/>
    </row>
    <row r="56" spans="1:5">
      <c r="A56" s="118">
        <v>4210</v>
      </c>
      <c r="B56" s="119" t="s">
        <v>310</v>
      </c>
      <c r="C56" s="120">
        <v>1320932.04</v>
      </c>
      <c r="D56" s="119"/>
      <c r="E56" s="119"/>
    </row>
    <row r="57" spans="1:5">
      <c r="A57" s="27">
        <v>4211</v>
      </c>
      <c r="B57" s="129" t="s">
        <v>311</v>
      </c>
      <c r="C57" s="28">
        <v>0</v>
      </c>
    </row>
    <row r="58" spans="1:5">
      <c r="A58" s="27" t="s">
        <v>638</v>
      </c>
      <c r="B58" s="129" t="s">
        <v>312</v>
      </c>
      <c r="C58" s="28">
        <v>0</v>
      </c>
    </row>
    <row r="59" spans="1:5">
      <c r="A59" s="27" t="s">
        <v>639</v>
      </c>
      <c r="B59" s="129" t="s">
        <v>313</v>
      </c>
      <c r="C59" s="28">
        <v>1320932.04</v>
      </c>
    </row>
    <row r="60" spans="1:5">
      <c r="A60" s="118">
        <v>4220</v>
      </c>
      <c r="B60" s="119" t="s">
        <v>315</v>
      </c>
      <c r="C60" s="120">
        <v>0</v>
      </c>
      <c r="D60" s="119"/>
      <c r="E60" s="119"/>
    </row>
    <row r="61" spans="1:5">
      <c r="A61" s="27">
        <v>4221</v>
      </c>
      <c r="B61" s="129" t="s">
        <v>316</v>
      </c>
      <c r="C61" s="28">
        <v>0</v>
      </c>
    </row>
    <row r="62" spans="1:5">
      <c r="A62" s="27">
        <v>4222</v>
      </c>
      <c r="B62" s="129" t="s">
        <v>317</v>
      </c>
      <c r="C62" s="28">
        <v>0</v>
      </c>
    </row>
    <row r="63" spans="1:5">
      <c r="A63" s="27">
        <v>4223</v>
      </c>
      <c r="B63" s="129" t="s">
        <v>318</v>
      </c>
      <c r="C63" s="28">
        <v>0</v>
      </c>
    </row>
    <row r="64" spans="1:5">
      <c r="A64" s="27">
        <v>4224</v>
      </c>
      <c r="B64" s="129" t="s">
        <v>320</v>
      </c>
      <c r="C64" s="28">
        <v>0</v>
      </c>
    </row>
    <row r="65" spans="1:5">
      <c r="A65" s="27">
        <v>4225</v>
      </c>
      <c r="B65" s="129" t="s">
        <v>321</v>
      </c>
      <c r="C65" s="28">
        <v>0</v>
      </c>
    </row>
    <row r="66" spans="1:5">
      <c r="A66" s="27">
        <v>4226</v>
      </c>
      <c r="B66" s="129" t="s">
        <v>322</v>
      </c>
      <c r="C66" s="28">
        <v>0</v>
      </c>
    </row>
    <row r="68" spans="1:5">
      <c r="A68" s="24" t="s">
        <v>323</v>
      </c>
      <c r="B68" s="24"/>
      <c r="C68" s="24"/>
      <c r="D68" s="24"/>
      <c r="E68" s="24"/>
    </row>
    <row r="69" spans="1:5">
      <c r="A69" s="26" t="s">
        <v>110</v>
      </c>
      <c r="B69" s="26" t="s">
        <v>111</v>
      </c>
      <c r="C69" s="26" t="s">
        <v>112</v>
      </c>
      <c r="D69" s="26" t="s">
        <v>234</v>
      </c>
      <c r="E69" s="26" t="s">
        <v>128</v>
      </c>
    </row>
    <row r="70" spans="1:5">
      <c r="A70" s="126">
        <v>4300</v>
      </c>
      <c r="B70" s="127" t="s">
        <v>324</v>
      </c>
      <c r="C70" s="128">
        <v>196567870.95999998</v>
      </c>
      <c r="D70" s="127"/>
      <c r="E70" s="127"/>
    </row>
    <row r="71" spans="1:5">
      <c r="A71" s="118">
        <v>4310</v>
      </c>
      <c r="B71" s="119" t="s">
        <v>325</v>
      </c>
      <c r="C71" s="120">
        <v>163076227.82999998</v>
      </c>
      <c r="D71" s="119"/>
      <c r="E71" s="119"/>
    </row>
    <row r="72" spans="1:5">
      <c r="A72" s="27" t="s">
        <v>640</v>
      </c>
      <c r="B72" s="129" t="s">
        <v>328</v>
      </c>
      <c r="C72" s="28">
        <v>163076227.82999998</v>
      </c>
    </row>
    <row r="73" spans="1:5">
      <c r="A73" s="27">
        <v>4319</v>
      </c>
      <c r="B73" s="129" t="s">
        <v>329</v>
      </c>
      <c r="C73" s="28">
        <v>0</v>
      </c>
    </row>
    <row r="74" spans="1:5">
      <c r="A74" s="118">
        <v>4320</v>
      </c>
      <c r="B74" s="119" t="s">
        <v>330</v>
      </c>
      <c r="C74" s="120">
        <v>0</v>
      </c>
      <c r="D74" s="119"/>
      <c r="E74" s="119"/>
    </row>
    <row r="75" spans="1:5">
      <c r="A75" s="27">
        <v>4321</v>
      </c>
      <c r="B75" s="129" t="s">
        <v>331</v>
      </c>
      <c r="C75" s="28">
        <v>0</v>
      </c>
    </row>
    <row r="76" spans="1:5">
      <c r="A76" s="27">
        <v>4322</v>
      </c>
      <c r="B76" s="129" t="s">
        <v>332</v>
      </c>
      <c r="C76" s="28">
        <v>0</v>
      </c>
    </row>
    <row r="77" spans="1:5">
      <c r="A77" s="27">
        <v>4323</v>
      </c>
      <c r="B77" s="129" t="s">
        <v>333</v>
      </c>
      <c r="C77" s="28">
        <v>0</v>
      </c>
    </row>
    <row r="78" spans="1:5">
      <c r="A78" s="27">
        <v>4324</v>
      </c>
      <c r="B78" s="129" t="s">
        <v>334</v>
      </c>
      <c r="C78" s="28">
        <v>0</v>
      </c>
    </row>
    <row r="79" spans="1:5">
      <c r="A79" s="27">
        <v>4325</v>
      </c>
      <c r="B79" s="129" t="s">
        <v>335</v>
      </c>
      <c r="C79" s="28">
        <v>0</v>
      </c>
    </row>
    <row r="80" spans="1:5">
      <c r="A80" s="118">
        <v>4330</v>
      </c>
      <c r="B80" s="119" t="s">
        <v>336</v>
      </c>
      <c r="C80" s="120">
        <v>0</v>
      </c>
      <c r="D80" s="119"/>
      <c r="E80" s="119"/>
    </row>
    <row r="81" spans="1:5">
      <c r="A81" s="27">
        <v>4331</v>
      </c>
      <c r="B81" s="129" t="s">
        <v>336</v>
      </c>
      <c r="C81" s="28">
        <v>0</v>
      </c>
    </row>
    <row r="82" spans="1:5">
      <c r="A82" s="118">
        <v>4340</v>
      </c>
      <c r="B82" s="119" t="s">
        <v>337</v>
      </c>
      <c r="C82" s="120">
        <v>0</v>
      </c>
      <c r="D82" s="119"/>
      <c r="E82" s="119"/>
    </row>
    <row r="83" spans="1:5">
      <c r="A83" s="27">
        <v>4341</v>
      </c>
      <c r="B83" s="129" t="s">
        <v>338</v>
      </c>
      <c r="C83" s="28">
        <v>0</v>
      </c>
    </row>
    <row r="84" spans="1:5">
      <c r="A84" s="118">
        <v>4390</v>
      </c>
      <c r="B84" s="119" t="s">
        <v>339</v>
      </c>
      <c r="C84" s="120">
        <v>33491643.130000003</v>
      </c>
      <c r="D84" s="119"/>
      <c r="E84" s="119"/>
    </row>
    <row r="85" spans="1:5">
      <c r="A85" s="27">
        <v>4391</v>
      </c>
      <c r="B85" s="129" t="s">
        <v>340</v>
      </c>
      <c r="C85" s="28">
        <v>0</v>
      </c>
    </row>
    <row r="86" spans="1:5">
      <c r="A86" s="27" t="s">
        <v>641</v>
      </c>
      <c r="B86" s="129" t="s">
        <v>341</v>
      </c>
      <c r="C86" s="28">
        <v>641187.47</v>
      </c>
      <c r="D86" s="25" t="s">
        <v>642</v>
      </c>
    </row>
    <row r="87" spans="1:5">
      <c r="A87" s="27" t="s">
        <v>643</v>
      </c>
      <c r="B87" s="129" t="s">
        <v>342</v>
      </c>
      <c r="C87" s="28">
        <v>187884.72</v>
      </c>
      <c r="D87" s="25" t="s">
        <v>644</v>
      </c>
    </row>
    <row r="88" spans="1:5">
      <c r="A88" s="27">
        <v>4394</v>
      </c>
      <c r="B88" s="129" t="s">
        <v>343</v>
      </c>
      <c r="C88" s="28">
        <v>0</v>
      </c>
    </row>
    <row r="89" spans="1:5">
      <c r="A89" s="27">
        <v>4395</v>
      </c>
      <c r="B89" s="129" t="s">
        <v>344</v>
      </c>
      <c r="C89" s="28">
        <v>0</v>
      </c>
    </row>
    <row r="90" spans="1:5">
      <c r="A90" s="27">
        <v>4396</v>
      </c>
      <c r="B90" s="129" t="s">
        <v>345</v>
      </c>
      <c r="C90" s="28">
        <v>0</v>
      </c>
    </row>
    <row r="91" spans="1:5">
      <c r="A91" s="27" t="s">
        <v>645</v>
      </c>
      <c r="B91" s="129" t="s">
        <v>339</v>
      </c>
      <c r="C91" s="28">
        <v>32662570.940000001</v>
      </c>
    </row>
    <row r="94" spans="1:5">
      <c r="A94" s="24" t="s">
        <v>346</v>
      </c>
      <c r="B94" s="24"/>
      <c r="C94" s="24"/>
      <c r="D94" s="24"/>
      <c r="E94" s="24"/>
    </row>
    <row r="95" spans="1:5">
      <c r="A95" s="26" t="s">
        <v>110</v>
      </c>
      <c r="B95" s="26" t="s">
        <v>111</v>
      </c>
      <c r="C95" s="26" t="s">
        <v>112</v>
      </c>
      <c r="D95" s="26" t="s">
        <v>347</v>
      </c>
      <c r="E95" s="26" t="s">
        <v>128</v>
      </c>
    </row>
    <row r="96" spans="1:5">
      <c r="A96" s="27">
        <v>5000</v>
      </c>
      <c r="B96" s="25" t="s">
        <v>348</v>
      </c>
      <c r="C96" s="28">
        <v>2005407376.2800002</v>
      </c>
      <c r="D96" s="32">
        <v>1</v>
      </c>
    </row>
    <row r="97" spans="1:5">
      <c r="A97" s="126">
        <v>5100</v>
      </c>
      <c r="B97" s="127" t="s">
        <v>349</v>
      </c>
      <c r="C97" s="128">
        <v>1287970051.2000003</v>
      </c>
      <c r="D97" s="130">
        <v>0.64224858571586829</v>
      </c>
      <c r="E97" s="127"/>
    </row>
    <row r="98" spans="1:5">
      <c r="A98" s="118">
        <v>5110</v>
      </c>
      <c r="B98" s="119" t="s">
        <v>350</v>
      </c>
      <c r="C98" s="120">
        <v>389731444.19000006</v>
      </c>
      <c r="D98" s="131">
        <v>0.19434028656708438</v>
      </c>
      <c r="E98" s="119"/>
    </row>
    <row r="99" spans="1:5">
      <c r="A99" s="27" t="s">
        <v>646</v>
      </c>
      <c r="B99" s="129" t="s">
        <v>351</v>
      </c>
      <c r="C99" s="28">
        <v>181023663.34000003</v>
      </c>
      <c r="D99" s="32">
        <v>9.0267775755266316E-2</v>
      </c>
    </row>
    <row r="100" spans="1:5">
      <c r="A100" s="27" t="s">
        <v>647</v>
      </c>
      <c r="B100" s="129" t="s">
        <v>352</v>
      </c>
      <c r="C100" s="28">
        <v>6594384.3100000024</v>
      </c>
      <c r="D100" s="32">
        <v>3.2883016129283834E-3</v>
      </c>
    </row>
    <row r="101" spans="1:5">
      <c r="A101" s="27" t="s">
        <v>648</v>
      </c>
      <c r="B101" s="129" t="s">
        <v>353</v>
      </c>
      <c r="C101" s="28">
        <v>60019330.340000011</v>
      </c>
      <c r="D101" s="32">
        <v>2.9928747171228093E-2</v>
      </c>
    </row>
    <row r="102" spans="1:5">
      <c r="A102" s="27" t="s">
        <v>649</v>
      </c>
      <c r="B102" s="129" t="s">
        <v>354</v>
      </c>
      <c r="C102" s="28">
        <v>53289011.760000005</v>
      </c>
      <c r="D102" s="32">
        <v>2.6572661689741213E-2</v>
      </c>
    </row>
    <row r="103" spans="1:5">
      <c r="A103" s="27" t="s">
        <v>650</v>
      </c>
      <c r="B103" s="129" t="s">
        <v>355</v>
      </c>
      <c r="C103" s="28">
        <v>64559848.790000051</v>
      </c>
      <c r="D103" s="32">
        <v>3.219288487397387E-2</v>
      </c>
    </row>
    <row r="104" spans="1:5">
      <c r="A104" s="27" t="s">
        <v>651</v>
      </c>
      <c r="B104" s="129" t="s">
        <v>356</v>
      </c>
      <c r="C104" s="28">
        <v>24245205.649999991</v>
      </c>
      <c r="D104" s="32">
        <v>1.208991546394652E-2</v>
      </c>
    </row>
    <row r="105" spans="1:5">
      <c r="A105" s="118">
        <v>5120</v>
      </c>
      <c r="B105" s="119" t="s">
        <v>357</v>
      </c>
      <c r="C105" s="120">
        <v>114903388.34999999</v>
      </c>
      <c r="D105" s="131">
        <v>5.7296781546273164E-2</v>
      </c>
      <c r="E105" s="119"/>
    </row>
    <row r="106" spans="1:5">
      <c r="A106" s="27" t="s">
        <v>652</v>
      </c>
      <c r="B106" s="129" t="s">
        <v>358</v>
      </c>
      <c r="C106" s="28">
        <v>9148617.2500000037</v>
      </c>
      <c r="D106" s="32">
        <v>4.5619744687339031E-3</v>
      </c>
    </row>
    <row r="107" spans="1:5">
      <c r="A107" s="27">
        <v>5122</v>
      </c>
      <c r="B107" s="129" t="s">
        <v>359</v>
      </c>
      <c r="C107" s="28">
        <v>0</v>
      </c>
      <c r="D107" s="32">
        <v>0</v>
      </c>
    </row>
    <row r="108" spans="1:5">
      <c r="A108" s="27">
        <v>5123</v>
      </c>
      <c r="B108" s="129" t="s">
        <v>360</v>
      </c>
      <c r="C108" s="28">
        <v>0</v>
      </c>
      <c r="D108" s="32">
        <v>0</v>
      </c>
    </row>
    <row r="109" spans="1:5">
      <c r="A109" s="27" t="s">
        <v>653</v>
      </c>
      <c r="B109" s="129" t="s">
        <v>361</v>
      </c>
      <c r="C109" s="28">
        <v>52667366.919999965</v>
      </c>
      <c r="D109" s="32">
        <v>2.6262677370668258E-2</v>
      </c>
    </row>
    <row r="110" spans="1:5">
      <c r="A110" s="27" t="s">
        <v>654</v>
      </c>
      <c r="B110" s="129" t="s">
        <v>362</v>
      </c>
      <c r="C110" s="28">
        <v>25525385.850000001</v>
      </c>
      <c r="D110" s="32">
        <v>1.2728279626331683E-2</v>
      </c>
    </row>
    <row r="111" spans="1:5">
      <c r="A111" s="27" t="s">
        <v>655</v>
      </c>
      <c r="B111" s="129" t="s">
        <v>363</v>
      </c>
      <c r="C111" s="28">
        <v>16875746.390000001</v>
      </c>
      <c r="D111" s="32">
        <v>8.4151213312600101E-3</v>
      </c>
    </row>
    <row r="112" spans="1:5">
      <c r="A112" s="27" t="s">
        <v>656</v>
      </c>
      <c r="B112" s="129" t="s">
        <v>364</v>
      </c>
      <c r="C112" s="28">
        <v>5998717.29</v>
      </c>
      <c r="D112" s="32">
        <v>2.9912711805855268E-3</v>
      </c>
    </row>
    <row r="113" spans="1:5">
      <c r="A113" s="27">
        <v>5128</v>
      </c>
      <c r="B113" s="129" t="s">
        <v>365</v>
      </c>
      <c r="C113" s="28">
        <v>0</v>
      </c>
      <c r="D113" s="32">
        <v>0</v>
      </c>
    </row>
    <row r="114" spans="1:5">
      <c r="A114" s="27" t="s">
        <v>657</v>
      </c>
      <c r="B114" s="129" t="s">
        <v>366</v>
      </c>
      <c r="C114" s="28">
        <v>4687554.6500000004</v>
      </c>
      <c r="D114" s="32">
        <v>2.3374575686937694E-3</v>
      </c>
    </row>
    <row r="115" spans="1:5">
      <c r="A115" s="118">
        <v>5130</v>
      </c>
      <c r="B115" s="119" t="s">
        <v>367</v>
      </c>
      <c r="C115" s="120">
        <v>783335218.66000009</v>
      </c>
      <c r="D115" s="131">
        <v>0.39061151760251067</v>
      </c>
      <c r="E115" s="119"/>
    </row>
    <row r="116" spans="1:5">
      <c r="A116" s="27" t="s">
        <v>658</v>
      </c>
      <c r="B116" s="129" t="s">
        <v>368</v>
      </c>
      <c r="C116" s="28">
        <v>230699494.94999999</v>
      </c>
      <c r="D116" s="32">
        <v>0.11503871865572969</v>
      </c>
    </row>
    <row r="117" spans="1:5">
      <c r="A117" s="27" t="s">
        <v>659</v>
      </c>
      <c r="B117" s="129" t="s">
        <v>369</v>
      </c>
      <c r="C117" s="28">
        <v>3311765.02</v>
      </c>
      <c r="D117" s="32">
        <v>1.6514175918427472E-3</v>
      </c>
    </row>
    <row r="118" spans="1:5">
      <c r="A118" s="27" t="s">
        <v>660</v>
      </c>
      <c r="B118" s="129" t="s">
        <v>370</v>
      </c>
      <c r="C118" s="28">
        <v>54459367.040000007</v>
      </c>
      <c r="D118" s="32">
        <v>2.7156261457969351E-2</v>
      </c>
    </row>
    <row r="119" spans="1:5">
      <c r="A119" s="27" t="s">
        <v>661</v>
      </c>
      <c r="B119" s="129" t="s">
        <v>371</v>
      </c>
      <c r="C119" s="28">
        <v>20443260.720000003</v>
      </c>
      <c r="D119" s="32">
        <v>1.0194068777148879E-2</v>
      </c>
    </row>
    <row r="120" spans="1:5">
      <c r="A120" s="27" t="s">
        <v>662</v>
      </c>
      <c r="B120" s="129" t="s">
        <v>372</v>
      </c>
      <c r="C120" s="28">
        <v>423275747.19999999</v>
      </c>
      <c r="D120" s="32">
        <v>0.21106721367763689</v>
      </c>
    </row>
    <row r="121" spans="1:5">
      <c r="A121" s="27" t="s">
        <v>663</v>
      </c>
      <c r="B121" s="129" t="s">
        <v>373</v>
      </c>
      <c r="C121" s="28">
        <v>5468196.5899999999</v>
      </c>
      <c r="D121" s="32">
        <v>2.7267260780417693E-3</v>
      </c>
    </row>
    <row r="122" spans="1:5">
      <c r="A122" s="27" t="s">
        <v>664</v>
      </c>
      <c r="B122" s="129" t="s">
        <v>374</v>
      </c>
      <c r="C122" s="28">
        <v>1140123.8800000001</v>
      </c>
      <c r="D122" s="32">
        <v>5.6852482617018808E-4</v>
      </c>
    </row>
    <row r="123" spans="1:5">
      <c r="A123" s="27" t="s">
        <v>665</v>
      </c>
      <c r="B123" s="129" t="s">
        <v>375</v>
      </c>
      <c r="C123" s="28">
        <v>1489502.77</v>
      </c>
      <c r="D123" s="32">
        <v>7.4274323891388328E-4</v>
      </c>
    </row>
    <row r="124" spans="1:5">
      <c r="A124" s="27" t="s">
        <v>666</v>
      </c>
      <c r="B124" s="129" t="s">
        <v>376</v>
      </c>
      <c r="C124" s="28">
        <v>43047760.490000002</v>
      </c>
      <c r="D124" s="32">
        <v>2.1465843299057239E-2</v>
      </c>
    </row>
    <row r="125" spans="1:5">
      <c r="A125" s="126">
        <v>5200</v>
      </c>
      <c r="B125" s="127" t="s">
        <v>377</v>
      </c>
      <c r="C125" s="128">
        <v>84824250.680000007</v>
      </c>
      <c r="D125" s="130">
        <v>4.2297765373411407E-2</v>
      </c>
      <c r="E125" s="127"/>
    </row>
    <row r="126" spans="1:5">
      <c r="A126" s="118">
        <v>5210</v>
      </c>
      <c r="B126" s="119" t="s">
        <v>378</v>
      </c>
      <c r="C126" s="120">
        <v>0</v>
      </c>
      <c r="D126" s="131">
        <v>0</v>
      </c>
      <c r="E126" s="119"/>
    </row>
    <row r="127" spans="1:5">
      <c r="A127" s="27">
        <v>5211</v>
      </c>
      <c r="B127" s="129" t="s">
        <v>379</v>
      </c>
      <c r="C127" s="28">
        <v>0</v>
      </c>
      <c r="D127" s="32">
        <v>0</v>
      </c>
    </row>
    <row r="128" spans="1:5">
      <c r="A128" s="27">
        <v>5212</v>
      </c>
      <c r="B128" s="129" t="s">
        <v>380</v>
      </c>
      <c r="C128" s="28">
        <v>0</v>
      </c>
      <c r="D128" s="32">
        <v>0</v>
      </c>
    </row>
    <row r="129" spans="1:5">
      <c r="A129" s="118">
        <v>5220</v>
      </c>
      <c r="B129" s="119" t="s">
        <v>381</v>
      </c>
      <c r="C129" s="120">
        <v>0</v>
      </c>
      <c r="D129" s="131">
        <v>0</v>
      </c>
      <c r="E129" s="119"/>
    </row>
    <row r="130" spans="1:5">
      <c r="A130" s="27">
        <v>5221</v>
      </c>
      <c r="B130" s="129" t="s">
        <v>382</v>
      </c>
      <c r="C130" s="28">
        <v>0</v>
      </c>
      <c r="D130" s="32">
        <v>0</v>
      </c>
    </row>
    <row r="131" spans="1:5">
      <c r="A131" s="27">
        <v>5222</v>
      </c>
      <c r="B131" s="129" t="s">
        <v>383</v>
      </c>
      <c r="C131" s="28">
        <v>0</v>
      </c>
      <c r="D131" s="32">
        <v>0</v>
      </c>
    </row>
    <row r="132" spans="1:5">
      <c r="A132" s="118">
        <v>5230</v>
      </c>
      <c r="B132" s="119" t="s">
        <v>318</v>
      </c>
      <c r="C132" s="120">
        <v>67398682.950000003</v>
      </c>
      <c r="D132" s="131">
        <v>3.3608474640710422E-2</v>
      </c>
      <c r="E132" s="119"/>
    </row>
    <row r="133" spans="1:5">
      <c r="A133" s="27" t="s">
        <v>667</v>
      </c>
      <c r="B133" s="129" t="s">
        <v>384</v>
      </c>
      <c r="C133" s="28">
        <v>67398682.950000003</v>
      </c>
      <c r="D133" s="32">
        <v>3.3608474640710422E-2</v>
      </c>
    </row>
    <row r="134" spans="1:5">
      <c r="A134" s="27">
        <v>5232</v>
      </c>
      <c r="B134" s="129" t="s">
        <v>385</v>
      </c>
      <c r="C134" s="28">
        <v>0</v>
      </c>
      <c r="D134" s="32">
        <v>0</v>
      </c>
    </row>
    <row r="135" spans="1:5">
      <c r="A135" s="118">
        <v>5240</v>
      </c>
      <c r="B135" s="119" t="s">
        <v>320</v>
      </c>
      <c r="C135" s="120">
        <v>2133087.9</v>
      </c>
      <c r="D135" s="131">
        <v>1.0636681231106495E-3</v>
      </c>
      <c r="E135" s="119"/>
    </row>
    <row r="136" spans="1:5">
      <c r="A136" s="27">
        <v>5241</v>
      </c>
      <c r="B136" s="129" t="s">
        <v>386</v>
      </c>
      <c r="C136" s="28">
        <v>0</v>
      </c>
      <c r="D136" s="32">
        <v>0</v>
      </c>
    </row>
    <row r="137" spans="1:5">
      <c r="A137" s="27">
        <v>5242</v>
      </c>
      <c r="B137" s="129" t="s">
        <v>387</v>
      </c>
      <c r="C137" s="28">
        <v>0</v>
      </c>
      <c r="D137" s="32">
        <v>0</v>
      </c>
    </row>
    <row r="138" spans="1:5">
      <c r="A138" s="27" t="s">
        <v>668</v>
      </c>
      <c r="B138" s="129" t="s">
        <v>388</v>
      </c>
      <c r="C138" s="28">
        <v>2133087.9</v>
      </c>
      <c r="D138" s="32">
        <v>1.0636681231106495E-3</v>
      </c>
    </row>
    <row r="139" spans="1:5">
      <c r="A139" s="27">
        <v>5244</v>
      </c>
      <c r="B139" s="129" t="s">
        <v>389</v>
      </c>
      <c r="C139" s="28">
        <v>0</v>
      </c>
      <c r="D139" s="32">
        <v>0</v>
      </c>
    </row>
    <row r="140" spans="1:5">
      <c r="A140" s="118">
        <v>5250</v>
      </c>
      <c r="B140" s="119" t="s">
        <v>321</v>
      </c>
      <c r="C140" s="120">
        <v>15292479.829999993</v>
      </c>
      <c r="D140" s="131">
        <v>7.6256226095903299E-3</v>
      </c>
      <c r="E140" s="119"/>
    </row>
    <row r="141" spans="1:5">
      <c r="A141" s="27" t="s">
        <v>669</v>
      </c>
      <c r="B141" s="129" t="s">
        <v>390</v>
      </c>
      <c r="C141" s="28">
        <v>15292479.829999993</v>
      </c>
      <c r="D141" s="32">
        <v>7.6256226095903299E-3</v>
      </c>
    </row>
    <row r="142" spans="1:5">
      <c r="A142" s="27">
        <v>5252</v>
      </c>
      <c r="B142" s="129" t="s">
        <v>391</v>
      </c>
      <c r="C142" s="28">
        <v>0</v>
      </c>
      <c r="D142" s="32">
        <v>0</v>
      </c>
    </row>
    <row r="143" spans="1:5">
      <c r="A143" s="27">
        <v>5259</v>
      </c>
      <c r="B143" s="129" t="s">
        <v>392</v>
      </c>
      <c r="C143" s="28">
        <v>0</v>
      </c>
      <c r="D143" s="32">
        <v>0</v>
      </c>
    </row>
    <row r="144" spans="1:5">
      <c r="A144" s="118">
        <v>5260</v>
      </c>
      <c r="B144" s="119" t="s">
        <v>393</v>
      </c>
      <c r="C144" s="120">
        <v>0</v>
      </c>
      <c r="D144" s="131">
        <v>0</v>
      </c>
      <c r="E144" s="119"/>
    </row>
    <row r="145" spans="1:5">
      <c r="A145" s="27">
        <v>5261</v>
      </c>
      <c r="B145" s="129" t="s">
        <v>394</v>
      </c>
      <c r="C145" s="28">
        <v>0</v>
      </c>
      <c r="D145" s="32">
        <v>0</v>
      </c>
    </row>
    <row r="146" spans="1:5">
      <c r="A146" s="27">
        <v>5262</v>
      </c>
      <c r="B146" s="129" t="s">
        <v>395</v>
      </c>
      <c r="C146" s="28">
        <v>0</v>
      </c>
      <c r="D146" s="32">
        <v>0</v>
      </c>
    </row>
    <row r="147" spans="1:5">
      <c r="A147" s="118">
        <v>5270</v>
      </c>
      <c r="B147" s="119" t="s">
        <v>396</v>
      </c>
      <c r="C147" s="120">
        <v>0</v>
      </c>
      <c r="D147" s="131">
        <v>0</v>
      </c>
      <c r="E147" s="119"/>
    </row>
    <row r="148" spans="1:5">
      <c r="A148" s="27">
        <v>5271</v>
      </c>
      <c r="B148" s="129" t="s">
        <v>397</v>
      </c>
      <c r="C148" s="28">
        <v>0</v>
      </c>
      <c r="D148" s="32">
        <v>0</v>
      </c>
    </row>
    <row r="149" spans="1:5">
      <c r="A149" s="118">
        <v>5280</v>
      </c>
      <c r="B149" s="119" t="s">
        <v>398</v>
      </c>
      <c r="C149" s="120">
        <v>0</v>
      </c>
      <c r="D149" s="131">
        <v>0</v>
      </c>
      <c r="E149" s="119"/>
    </row>
    <row r="150" spans="1:5">
      <c r="A150" s="27">
        <v>5281</v>
      </c>
      <c r="B150" s="129" t="s">
        <v>399</v>
      </c>
      <c r="C150" s="28">
        <v>0</v>
      </c>
      <c r="D150" s="32">
        <v>0</v>
      </c>
    </row>
    <row r="151" spans="1:5">
      <c r="A151" s="27">
        <v>5282</v>
      </c>
      <c r="B151" s="129" t="s">
        <v>400</v>
      </c>
      <c r="C151" s="28">
        <v>0</v>
      </c>
      <c r="D151" s="32">
        <v>0</v>
      </c>
    </row>
    <row r="152" spans="1:5">
      <c r="A152" s="27">
        <v>5283</v>
      </c>
      <c r="B152" s="129" t="s">
        <v>401</v>
      </c>
      <c r="C152" s="28">
        <v>0</v>
      </c>
      <c r="D152" s="32">
        <v>0</v>
      </c>
    </row>
    <row r="153" spans="1:5">
      <c r="A153" s="27">
        <v>5284</v>
      </c>
      <c r="B153" s="129" t="s">
        <v>402</v>
      </c>
      <c r="C153" s="28">
        <v>0</v>
      </c>
      <c r="D153" s="32">
        <v>0</v>
      </c>
    </row>
    <row r="154" spans="1:5">
      <c r="A154" s="27">
        <v>5285</v>
      </c>
      <c r="B154" s="129" t="s">
        <v>403</v>
      </c>
      <c r="C154" s="28">
        <v>0</v>
      </c>
      <c r="D154" s="32">
        <v>0</v>
      </c>
    </row>
    <row r="155" spans="1:5">
      <c r="A155" s="118">
        <v>5290</v>
      </c>
      <c r="B155" s="119" t="s">
        <v>404</v>
      </c>
      <c r="C155" s="120">
        <v>0</v>
      </c>
      <c r="D155" s="131">
        <v>0</v>
      </c>
      <c r="E155" s="119"/>
    </row>
    <row r="156" spans="1:5">
      <c r="A156" s="27">
        <v>5291</v>
      </c>
      <c r="B156" s="129" t="s">
        <v>405</v>
      </c>
      <c r="C156" s="28">
        <v>0</v>
      </c>
      <c r="D156" s="32">
        <v>0</v>
      </c>
    </row>
    <row r="157" spans="1:5">
      <c r="A157" s="27">
        <v>5292</v>
      </c>
      <c r="B157" s="25" t="s">
        <v>406</v>
      </c>
      <c r="C157" s="28">
        <v>0</v>
      </c>
      <c r="D157" s="32">
        <v>0</v>
      </c>
    </row>
    <row r="158" spans="1:5">
      <c r="A158" s="126">
        <v>5300</v>
      </c>
      <c r="B158" s="127" t="s">
        <v>407</v>
      </c>
      <c r="C158" s="128">
        <v>41340335.739999995</v>
      </c>
      <c r="D158" s="130">
        <v>2.0614432872330248E-2</v>
      </c>
      <c r="E158" s="127"/>
    </row>
    <row r="159" spans="1:5">
      <c r="A159" s="118">
        <v>5310</v>
      </c>
      <c r="B159" s="119" t="s">
        <v>311</v>
      </c>
      <c r="C159" s="120">
        <v>0</v>
      </c>
      <c r="D159" s="131">
        <v>0</v>
      </c>
      <c r="E159" s="119"/>
    </row>
    <row r="160" spans="1:5">
      <c r="A160" s="27">
        <v>5311</v>
      </c>
      <c r="B160" s="129" t="s">
        <v>408</v>
      </c>
      <c r="C160" s="28">
        <v>0</v>
      </c>
      <c r="D160" s="32">
        <v>0</v>
      </c>
    </row>
    <row r="161" spans="1:5">
      <c r="A161" s="27">
        <v>5312</v>
      </c>
      <c r="B161" s="129" t="s">
        <v>409</v>
      </c>
      <c r="C161" s="28">
        <v>0</v>
      </c>
      <c r="D161" s="32">
        <v>0</v>
      </c>
    </row>
    <row r="162" spans="1:5">
      <c r="A162" s="118">
        <v>5320</v>
      </c>
      <c r="B162" s="119" t="s">
        <v>312</v>
      </c>
      <c r="C162" s="120">
        <v>0</v>
      </c>
      <c r="D162" s="131">
        <v>0</v>
      </c>
      <c r="E162" s="119"/>
    </row>
    <row r="163" spans="1:5">
      <c r="A163" s="27">
        <v>5321</v>
      </c>
      <c r="B163" s="129" t="s">
        <v>410</v>
      </c>
      <c r="C163" s="28">
        <v>0</v>
      </c>
      <c r="D163" s="32">
        <v>0</v>
      </c>
    </row>
    <row r="164" spans="1:5">
      <c r="A164" s="27">
        <v>5322</v>
      </c>
      <c r="B164" s="129" t="s">
        <v>411</v>
      </c>
      <c r="C164" s="28">
        <v>0</v>
      </c>
      <c r="D164" s="32">
        <v>0</v>
      </c>
    </row>
    <row r="165" spans="1:5">
      <c r="A165" s="118">
        <v>5330</v>
      </c>
      <c r="B165" s="119" t="s">
        <v>313</v>
      </c>
      <c r="C165" s="120">
        <v>41340335.739999995</v>
      </c>
      <c r="D165" s="131">
        <v>2.0614432872330248E-2</v>
      </c>
      <c r="E165" s="119"/>
    </row>
    <row r="166" spans="1:5">
      <c r="A166" s="27">
        <v>5331</v>
      </c>
      <c r="B166" s="129" t="s">
        <v>412</v>
      </c>
      <c r="C166" s="28">
        <v>0</v>
      </c>
      <c r="D166" s="32">
        <v>0</v>
      </c>
    </row>
    <row r="167" spans="1:5">
      <c r="A167" s="27" t="s">
        <v>670</v>
      </c>
      <c r="B167" s="129" t="s">
        <v>413</v>
      </c>
      <c r="C167" s="28">
        <v>41340335.739999995</v>
      </c>
      <c r="D167" s="32">
        <v>2.0614432872330248E-2</v>
      </c>
    </row>
    <row r="168" spans="1:5">
      <c r="A168" s="126">
        <v>5400</v>
      </c>
      <c r="B168" s="127" t="s">
        <v>414</v>
      </c>
      <c r="C168" s="128">
        <v>8238031.2199999997</v>
      </c>
      <c r="D168" s="130">
        <v>4.1079091048729565E-3</v>
      </c>
      <c r="E168" s="127"/>
    </row>
    <row r="169" spans="1:5">
      <c r="A169" s="118">
        <v>5410</v>
      </c>
      <c r="B169" s="119" t="s">
        <v>415</v>
      </c>
      <c r="C169" s="120">
        <v>8238031.2199999997</v>
      </c>
      <c r="D169" s="131">
        <v>4.1079091048729565E-3</v>
      </c>
      <c r="E169" s="119"/>
    </row>
    <row r="170" spans="1:5">
      <c r="A170" s="27" t="s">
        <v>671</v>
      </c>
      <c r="B170" s="129" t="s">
        <v>416</v>
      </c>
      <c r="C170" s="28">
        <v>8238031.2199999997</v>
      </c>
      <c r="D170" s="32">
        <v>4.1079091048729565E-3</v>
      </c>
    </row>
    <row r="171" spans="1:5">
      <c r="A171" s="27">
        <v>5412</v>
      </c>
      <c r="B171" s="129" t="s">
        <v>417</v>
      </c>
      <c r="C171" s="28">
        <v>0</v>
      </c>
      <c r="D171" s="32">
        <v>0</v>
      </c>
    </row>
    <row r="172" spans="1:5">
      <c r="A172" s="118">
        <v>5420</v>
      </c>
      <c r="B172" s="119" t="s">
        <v>418</v>
      </c>
      <c r="C172" s="120">
        <v>0</v>
      </c>
      <c r="D172" s="131">
        <v>0</v>
      </c>
      <c r="E172" s="119"/>
    </row>
    <row r="173" spans="1:5">
      <c r="A173" s="27" t="s">
        <v>672</v>
      </c>
      <c r="B173" s="129" t="s">
        <v>419</v>
      </c>
      <c r="C173" s="28">
        <v>0</v>
      </c>
      <c r="D173" s="32">
        <v>0</v>
      </c>
    </row>
    <row r="174" spans="1:5">
      <c r="A174" s="27">
        <v>5422</v>
      </c>
      <c r="B174" s="129" t="s">
        <v>420</v>
      </c>
      <c r="C174" s="28">
        <v>0</v>
      </c>
      <c r="D174" s="32">
        <v>0</v>
      </c>
    </row>
    <row r="175" spans="1:5">
      <c r="A175" s="118">
        <v>5430</v>
      </c>
      <c r="B175" s="119" t="s">
        <v>421</v>
      </c>
      <c r="C175" s="120">
        <v>0</v>
      </c>
      <c r="D175" s="131">
        <v>0</v>
      </c>
      <c r="E175" s="119"/>
    </row>
    <row r="176" spans="1:5">
      <c r="A176" s="27">
        <v>5431</v>
      </c>
      <c r="B176" s="129" t="s">
        <v>422</v>
      </c>
      <c r="C176" s="28">
        <v>0</v>
      </c>
      <c r="D176" s="32">
        <v>0</v>
      </c>
    </row>
    <row r="177" spans="1:5">
      <c r="A177" s="27">
        <v>5432</v>
      </c>
      <c r="B177" s="129" t="s">
        <v>423</v>
      </c>
      <c r="C177" s="28">
        <v>0</v>
      </c>
      <c r="D177" s="32">
        <v>0</v>
      </c>
    </row>
    <row r="178" spans="1:5">
      <c r="A178" s="118">
        <v>5440</v>
      </c>
      <c r="B178" s="119" t="s">
        <v>424</v>
      </c>
      <c r="C178" s="120">
        <v>0</v>
      </c>
      <c r="D178" s="131">
        <v>0</v>
      </c>
      <c r="E178" s="119"/>
    </row>
    <row r="179" spans="1:5">
      <c r="A179" s="27">
        <v>5441</v>
      </c>
      <c r="B179" s="129" t="s">
        <v>424</v>
      </c>
      <c r="C179" s="28">
        <v>0</v>
      </c>
      <c r="D179" s="32">
        <v>0</v>
      </c>
    </row>
    <row r="180" spans="1:5">
      <c r="A180" s="118">
        <v>5450</v>
      </c>
      <c r="B180" s="119" t="s">
        <v>425</v>
      </c>
      <c r="C180" s="120">
        <v>0</v>
      </c>
      <c r="D180" s="131">
        <v>0</v>
      </c>
      <c r="E180" s="119"/>
    </row>
    <row r="181" spans="1:5">
      <c r="A181" s="27">
        <v>5451</v>
      </c>
      <c r="B181" s="129" t="s">
        <v>426</v>
      </c>
      <c r="C181" s="28">
        <v>0</v>
      </c>
      <c r="D181" s="32">
        <v>0</v>
      </c>
    </row>
    <row r="182" spans="1:5">
      <c r="A182" s="27">
        <v>5452</v>
      </c>
      <c r="B182" s="129" t="s">
        <v>427</v>
      </c>
      <c r="C182" s="28">
        <v>0</v>
      </c>
      <c r="D182" s="32">
        <v>0</v>
      </c>
    </row>
    <row r="183" spans="1:5">
      <c r="A183" s="126">
        <v>5500</v>
      </c>
      <c r="B183" s="127" t="s">
        <v>428</v>
      </c>
      <c r="C183" s="128">
        <v>583034707.43999994</v>
      </c>
      <c r="D183" s="130">
        <v>0.29073130693351706</v>
      </c>
      <c r="E183" s="127"/>
    </row>
    <row r="184" spans="1:5">
      <c r="A184" s="118">
        <v>5510</v>
      </c>
      <c r="B184" s="119" t="s">
        <v>429</v>
      </c>
      <c r="C184" s="120">
        <v>552080078.52999997</v>
      </c>
      <c r="D184" s="131">
        <v>0.27529572547703501</v>
      </c>
      <c r="E184" s="119"/>
    </row>
    <row r="185" spans="1:5">
      <c r="A185" s="27" t="s">
        <v>673</v>
      </c>
      <c r="B185" s="129" t="s">
        <v>430</v>
      </c>
      <c r="C185" s="28">
        <v>58134255.479999997</v>
      </c>
      <c r="D185" s="32">
        <v>2.8988751197194729E-2</v>
      </c>
    </row>
    <row r="186" spans="1:5">
      <c r="A186" s="27">
        <v>5512</v>
      </c>
      <c r="B186" s="129" t="s">
        <v>431</v>
      </c>
      <c r="C186" s="28">
        <v>0</v>
      </c>
      <c r="D186" s="32">
        <v>0</v>
      </c>
    </row>
    <row r="187" spans="1:5">
      <c r="A187" s="27" t="s">
        <v>674</v>
      </c>
      <c r="B187" s="129" t="s">
        <v>432</v>
      </c>
      <c r="C187" s="28">
        <v>3686657.6000000006</v>
      </c>
      <c r="D187" s="32">
        <v>1.8383584520561072E-3</v>
      </c>
    </row>
    <row r="188" spans="1:5">
      <c r="A188" s="27" t="s">
        <v>675</v>
      </c>
      <c r="B188" s="129" t="s">
        <v>433</v>
      </c>
      <c r="C188" s="28">
        <v>429820487.88</v>
      </c>
      <c r="D188" s="32">
        <v>0.21433076040505564</v>
      </c>
    </row>
    <row r="189" spans="1:5">
      <c r="A189" s="27" t="s">
        <v>676</v>
      </c>
      <c r="B189" s="129" t="s">
        <v>434</v>
      </c>
      <c r="C189" s="28">
        <v>44062469.309999958</v>
      </c>
      <c r="D189" s="32">
        <v>2.1971829679680924E-2</v>
      </c>
    </row>
    <row r="190" spans="1:5">
      <c r="A190" s="27">
        <v>5516</v>
      </c>
      <c r="B190" s="129" t="s">
        <v>435</v>
      </c>
      <c r="C190" s="28">
        <v>0</v>
      </c>
      <c r="D190" s="32">
        <v>0</v>
      </c>
    </row>
    <row r="191" spans="1:5">
      <c r="A191" s="27" t="s">
        <v>677</v>
      </c>
      <c r="B191" s="129" t="s">
        <v>436</v>
      </c>
      <c r="C191" s="28">
        <v>14512249.140000001</v>
      </c>
      <c r="D191" s="32">
        <v>7.2365591707955115E-3</v>
      </c>
    </row>
    <row r="192" spans="1:5">
      <c r="A192" s="27" t="s">
        <v>678</v>
      </c>
      <c r="B192" s="129" t="s">
        <v>437</v>
      </c>
      <c r="C192" s="28">
        <v>1863959.12</v>
      </c>
      <c r="D192" s="32">
        <v>9.2946657225207558E-4</v>
      </c>
    </row>
    <row r="193" spans="1:5">
      <c r="A193" s="118">
        <v>5520</v>
      </c>
      <c r="B193" s="119" t="s">
        <v>438</v>
      </c>
      <c r="C193" s="120">
        <v>0</v>
      </c>
      <c r="D193" s="131">
        <v>0</v>
      </c>
      <c r="E193" s="119"/>
    </row>
    <row r="194" spans="1:5">
      <c r="A194" s="27" t="s">
        <v>679</v>
      </c>
      <c r="B194" s="129" t="s">
        <v>439</v>
      </c>
      <c r="C194" s="28">
        <v>0</v>
      </c>
      <c r="D194" s="32">
        <v>0</v>
      </c>
    </row>
    <row r="195" spans="1:5">
      <c r="A195" s="27">
        <v>5522</v>
      </c>
      <c r="B195" s="129" t="s">
        <v>440</v>
      </c>
      <c r="C195" s="28">
        <v>0</v>
      </c>
      <c r="D195" s="32">
        <v>0</v>
      </c>
    </row>
    <row r="196" spans="1:5">
      <c r="A196" s="27">
        <v>5530</v>
      </c>
      <c r="B196" s="129" t="s">
        <v>441</v>
      </c>
      <c r="C196" s="28">
        <v>0</v>
      </c>
      <c r="D196" s="32">
        <v>0</v>
      </c>
    </row>
    <row r="197" spans="1:5">
      <c r="A197" s="27">
        <v>5531</v>
      </c>
      <c r="B197" s="129" t="s">
        <v>442</v>
      </c>
      <c r="C197" s="28">
        <v>0</v>
      </c>
      <c r="D197" s="32">
        <v>0</v>
      </c>
    </row>
    <row r="198" spans="1:5">
      <c r="A198" s="27">
        <v>5532</v>
      </c>
      <c r="B198" s="129" t="s">
        <v>443</v>
      </c>
      <c r="C198" s="28">
        <v>0</v>
      </c>
      <c r="D198" s="32">
        <v>0</v>
      </c>
    </row>
    <row r="199" spans="1:5">
      <c r="A199" s="27">
        <v>5533</v>
      </c>
      <c r="B199" s="129" t="s">
        <v>444</v>
      </c>
      <c r="C199" s="28">
        <v>0</v>
      </c>
      <c r="D199" s="32">
        <v>0</v>
      </c>
    </row>
    <row r="200" spans="1:5">
      <c r="A200" s="27">
        <v>5534</v>
      </c>
      <c r="B200" s="129" t="s">
        <v>445</v>
      </c>
      <c r="C200" s="28">
        <v>0</v>
      </c>
      <c r="D200" s="32">
        <v>0</v>
      </c>
    </row>
    <row r="201" spans="1:5">
      <c r="A201" s="27">
        <v>5535</v>
      </c>
      <c r="B201" s="129" t="s">
        <v>446</v>
      </c>
      <c r="C201" s="28">
        <v>0</v>
      </c>
      <c r="D201" s="32">
        <v>0</v>
      </c>
    </row>
    <row r="202" spans="1:5">
      <c r="A202" s="118">
        <v>5540</v>
      </c>
      <c r="B202" s="119" t="s">
        <v>447</v>
      </c>
      <c r="C202" s="120">
        <v>0</v>
      </c>
      <c r="D202" s="131">
        <v>0</v>
      </c>
      <c r="E202" s="119"/>
    </row>
    <row r="203" spans="1:5">
      <c r="A203" s="27">
        <v>5541</v>
      </c>
      <c r="B203" s="129" t="s">
        <v>447</v>
      </c>
      <c r="C203" s="28">
        <v>0</v>
      </c>
      <c r="D203" s="32">
        <v>0</v>
      </c>
    </row>
    <row r="204" spans="1:5">
      <c r="A204" s="118">
        <v>5550</v>
      </c>
      <c r="B204" s="119" t="s">
        <v>448</v>
      </c>
      <c r="C204" s="120">
        <v>0</v>
      </c>
      <c r="D204" s="131">
        <v>0</v>
      </c>
      <c r="E204" s="119"/>
    </row>
    <row r="205" spans="1:5">
      <c r="A205" s="27">
        <v>5551</v>
      </c>
      <c r="B205" s="129" t="s">
        <v>448</v>
      </c>
      <c r="C205" s="28">
        <v>0</v>
      </c>
      <c r="D205" s="32">
        <v>0</v>
      </c>
    </row>
    <row r="206" spans="1:5">
      <c r="A206" s="118">
        <v>5590</v>
      </c>
      <c r="B206" s="119" t="s">
        <v>449</v>
      </c>
      <c r="C206" s="120">
        <v>30954628.91</v>
      </c>
      <c r="D206" s="131">
        <v>1.5435581456482104E-2</v>
      </c>
      <c r="E206" s="119"/>
    </row>
    <row r="207" spans="1:5">
      <c r="A207" s="27">
        <v>5591</v>
      </c>
      <c r="B207" s="129" t="s">
        <v>450</v>
      </c>
      <c r="C207" s="28">
        <v>0</v>
      </c>
      <c r="D207" s="32">
        <v>0</v>
      </c>
    </row>
    <row r="208" spans="1:5">
      <c r="A208" s="27" t="s">
        <v>680</v>
      </c>
      <c r="B208" s="129" t="s">
        <v>451</v>
      </c>
      <c r="C208" s="28">
        <v>2136978.56</v>
      </c>
      <c r="D208" s="32">
        <v>1.0656082077268821E-3</v>
      </c>
    </row>
    <row r="209" spans="1:5">
      <c r="A209" s="27">
        <v>5593</v>
      </c>
      <c r="B209" s="129" t="s">
        <v>452</v>
      </c>
      <c r="C209" s="28">
        <v>0</v>
      </c>
      <c r="D209" s="32">
        <v>0</v>
      </c>
    </row>
    <row r="210" spans="1:5">
      <c r="A210" s="27" t="s">
        <v>681</v>
      </c>
      <c r="B210" s="129" t="s">
        <v>453</v>
      </c>
      <c r="C210" s="28">
        <v>440776.35</v>
      </c>
      <c r="D210" s="32">
        <v>2.197939207831345E-4</v>
      </c>
    </row>
    <row r="211" spans="1:5">
      <c r="A211" s="27">
        <v>5595</v>
      </c>
      <c r="B211" s="129" t="s">
        <v>454</v>
      </c>
      <c r="C211" s="28">
        <v>0</v>
      </c>
      <c r="D211" s="32">
        <v>0</v>
      </c>
    </row>
    <row r="212" spans="1:5">
      <c r="A212" s="27">
        <v>5596</v>
      </c>
      <c r="B212" s="129" t="s">
        <v>344</v>
      </c>
      <c r="C212" s="28">
        <v>0</v>
      </c>
      <c r="D212" s="32">
        <v>0</v>
      </c>
    </row>
    <row r="213" spans="1:5">
      <c r="A213" s="27">
        <v>5597</v>
      </c>
      <c r="B213" s="129" t="s">
        <v>455</v>
      </c>
      <c r="C213" s="28">
        <v>0</v>
      </c>
      <c r="D213" s="32">
        <v>0</v>
      </c>
    </row>
    <row r="214" spans="1:5">
      <c r="A214" s="27" t="s">
        <v>682</v>
      </c>
      <c r="B214" s="129" t="s">
        <v>456</v>
      </c>
      <c r="C214" s="28">
        <v>28376874</v>
      </c>
      <c r="D214" s="32">
        <v>1.4150179327972088E-2</v>
      </c>
    </row>
    <row r="215" spans="1:5">
      <c r="A215" s="126">
        <v>5600</v>
      </c>
      <c r="B215" s="127" t="s">
        <v>457</v>
      </c>
      <c r="C215" s="128">
        <v>0</v>
      </c>
      <c r="D215" s="130">
        <v>0</v>
      </c>
      <c r="E215" s="127"/>
    </row>
    <row r="216" spans="1:5">
      <c r="A216" s="118">
        <v>5610</v>
      </c>
      <c r="B216" s="119" t="s">
        <v>458</v>
      </c>
      <c r="C216" s="120">
        <v>0</v>
      </c>
      <c r="D216" s="131">
        <v>0</v>
      </c>
      <c r="E216" s="119"/>
    </row>
    <row r="217" spans="1:5">
      <c r="A217" s="27">
        <v>5611</v>
      </c>
      <c r="B217" s="129" t="s">
        <v>459</v>
      </c>
      <c r="C217" s="28">
        <v>0</v>
      </c>
      <c r="D217" s="32">
        <v>0</v>
      </c>
    </row>
    <row r="218" spans="1:5">
      <c r="C218" s="28"/>
    </row>
    <row r="219" spans="1:5">
      <c r="B219" s="132"/>
      <c r="C219" s="28"/>
    </row>
    <row r="220" spans="1:5">
      <c r="C220" s="28"/>
    </row>
    <row r="221" spans="1:5">
      <c r="C221" s="28"/>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B152" sqref="B152"/>
    </sheetView>
  </sheetViews>
  <sheetFormatPr baseColWidth="10" defaultColWidth="9.140625" defaultRowHeight="11.25"/>
  <cols>
    <col min="1" max="1" width="10" style="35" customWidth="1"/>
    <col min="2" max="2" width="48.140625" style="35" customWidth="1"/>
    <col min="3" max="3" width="22.85546875" style="35" customWidth="1"/>
    <col min="4" max="5" width="16.7109375" style="35" customWidth="1"/>
    <col min="6" max="16384" width="9.140625" style="102"/>
  </cols>
  <sheetData>
    <row r="1" spans="1:5" ht="18.95" customHeight="1">
      <c r="A1" s="757" t="s">
        <v>591</v>
      </c>
      <c r="B1" s="757"/>
      <c r="C1" s="757"/>
      <c r="D1" s="33" t="s">
        <v>42</v>
      </c>
      <c r="E1" s="34">
        <v>2018</v>
      </c>
    </row>
    <row r="2" spans="1:5" ht="18.95" customHeight="1">
      <c r="A2" s="757" t="s">
        <v>460</v>
      </c>
      <c r="B2" s="757"/>
      <c r="C2" s="757"/>
      <c r="D2" s="33" t="s">
        <v>44</v>
      </c>
      <c r="E2" s="34" t="s">
        <v>45</v>
      </c>
    </row>
    <row r="3" spans="1:5" ht="18.95" customHeight="1">
      <c r="A3" s="757" t="s">
        <v>592</v>
      </c>
      <c r="B3" s="757"/>
      <c r="C3" s="757"/>
      <c r="D3" s="33" t="s">
        <v>47</v>
      </c>
      <c r="E3" s="34">
        <v>4</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28">
        <v>1715667777.1900001</v>
      </c>
      <c r="D8" s="35" t="s">
        <v>312</v>
      </c>
      <c r="E8" s="35" t="s">
        <v>683</v>
      </c>
    </row>
    <row r="9" spans="1:5">
      <c r="A9" s="39">
        <v>3120</v>
      </c>
      <c r="B9" s="35" t="s">
        <v>463</v>
      </c>
      <c r="C9" s="28">
        <v>2687192070.3000002</v>
      </c>
      <c r="D9" s="35" t="s">
        <v>684</v>
      </c>
      <c r="E9" s="35" t="s">
        <v>685</v>
      </c>
    </row>
    <row r="10" spans="1:5">
      <c r="A10" s="39">
        <v>3130</v>
      </c>
      <c r="B10" s="35" t="s">
        <v>464</v>
      </c>
      <c r="C10" s="28">
        <v>3131562469.1799998</v>
      </c>
      <c r="D10" s="35" t="s">
        <v>686</v>
      </c>
      <c r="E10" s="35" t="s">
        <v>683</v>
      </c>
    </row>
    <row r="12" spans="1:5">
      <c r="A12" s="37" t="s">
        <v>465</v>
      </c>
      <c r="B12" s="37"/>
      <c r="C12" s="37"/>
      <c r="D12" s="37"/>
      <c r="E12" s="37"/>
    </row>
    <row r="13" spans="1:5">
      <c r="A13" s="38" t="s">
        <v>110</v>
      </c>
      <c r="B13" s="38" t="s">
        <v>111</v>
      </c>
      <c r="C13" s="38" t="s">
        <v>112</v>
      </c>
      <c r="D13" s="38" t="s">
        <v>466</v>
      </c>
      <c r="E13" s="38"/>
    </row>
    <row r="14" spans="1:5">
      <c r="A14" s="39">
        <v>3210</v>
      </c>
      <c r="B14" s="35" t="s">
        <v>467</v>
      </c>
      <c r="C14" s="133">
        <v>754169046.06999922</v>
      </c>
      <c r="D14" s="35" t="s">
        <v>687</v>
      </c>
    </row>
    <row r="15" spans="1:5">
      <c r="A15" s="39">
        <v>3220</v>
      </c>
      <c r="B15" s="35" t="s">
        <v>468</v>
      </c>
      <c r="C15" s="28">
        <v>2977616974.4500008</v>
      </c>
      <c r="D15" s="35" t="s">
        <v>687</v>
      </c>
    </row>
    <row r="16" spans="1:5">
      <c r="A16" s="134">
        <v>3230</v>
      </c>
      <c r="B16" s="135" t="s">
        <v>469</v>
      </c>
      <c r="C16" s="136">
        <v>14716864.49</v>
      </c>
      <c r="D16" s="135" t="s">
        <v>687</v>
      </c>
      <c r="E16" s="135"/>
    </row>
    <row r="17" spans="1:5">
      <c r="A17" s="39" t="s">
        <v>688</v>
      </c>
      <c r="B17" s="35" t="s">
        <v>470</v>
      </c>
      <c r="C17" s="28">
        <v>14706864.49</v>
      </c>
    </row>
    <row r="18" spans="1:5">
      <c r="A18" s="39" t="s">
        <v>689</v>
      </c>
      <c r="B18" s="35" t="s">
        <v>471</v>
      </c>
      <c r="C18" s="28">
        <v>10000</v>
      </c>
    </row>
    <row r="19" spans="1:5">
      <c r="A19" s="39">
        <v>3233</v>
      </c>
      <c r="B19" s="35" t="s">
        <v>472</v>
      </c>
      <c r="C19" s="28">
        <v>0</v>
      </c>
    </row>
    <row r="20" spans="1:5">
      <c r="A20" s="39">
        <v>3239</v>
      </c>
      <c r="B20" s="35" t="s">
        <v>473</v>
      </c>
      <c r="C20" s="28">
        <v>0</v>
      </c>
    </row>
    <row r="21" spans="1:5">
      <c r="A21" s="134">
        <v>3240</v>
      </c>
      <c r="B21" s="135" t="s">
        <v>474</v>
      </c>
      <c r="C21" s="136">
        <v>0</v>
      </c>
      <c r="D21" s="135"/>
      <c r="E21" s="135"/>
    </row>
    <row r="22" spans="1:5">
      <c r="A22" s="39">
        <v>3241</v>
      </c>
      <c r="B22" s="35" t="s">
        <v>475</v>
      </c>
      <c r="C22" s="28">
        <v>0</v>
      </c>
    </row>
    <row r="23" spans="1:5">
      <c r="A23" s="39">
        <v>3242</v>
      </c>
      <c r="B23" s="35" t="s">
        <v>476</v>
      </c>
      <c r="C23" s="28">
        <v>0</v>
      </c>
    </row>
    <row r="24" spans="1:5">
      <c r="A24" s="39">
        <v>3243</v>
      </c>
      <c r="B24" s="35" t="s">
        <v>477</v>
      </c>
      <c r="C24" s="28">
        <v>0</v>
      </c>
    </row>
    <row r="25" spans="1:5">
      <c r="A25" s="134">
        <v>3250</v>
      </c>
      <c r="B25" s="135" t="s">
        <v>478</v>
      </c>
      <c r="C25" s="136">
        <v>0</v>
      </c>
      <c r="D25" s="135"/>
      <c r="E25" s="135"/>
    </row>
    <row r="26" spans="1:5">
      <c r="A26" s="39">
        <v>3251</v>
      </c>
      <c r="B26" s="35" t="s">
        <v>479</v>
      </c>
      <c r="C26" s="28">
        <v>0</v>
      </c>
    </row>
    <row r="27" spans="1:5">
      <c r="A27" s="39">
        <v>3252</v>
      </c>
      <c r="B27" s="35" t="s">
        <v>480</v>
      </c>
      <c r="C27" s="28">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2"/>
  <sheetViews>
    <sheetView zoomScaleNormal="100" zoomScaleSheetLayoutView="100" workbookViewId="0">
      <pane ySplit="4" topLeftCell="A23" activePane="bottomLeft" state="frozen"/>
      <selection activeCell="A14" sqref="A14:B14"/>
      <selection pane="bottomLeft" activeCell="A13" sqref="A13"/>
    </sheetView>
  </sheetViews>
  <sheetFormatPr baseColWidth="10" defaultColWidth="12.85546875" defaultRowHeight="11.25"/>
  <cols>
    <col min="1" max="1" width="14.7109375" style="7" customWidth="1"/>
    <col min="2" max="2" width="73.85546875" style="7" bestFit="1" customWidth="1"/>
    <col min="3" max="16384" width="12.85546875" style="7"/>
  </cols>
  <sheetData>
    <row r="1" spans="1:2" ht="18.95" customHeight="1">
      <c r="A1" s="746" t="s">
        <v>105</v>
      </c>
      <c r="B1" s="746"/>
    </row>
    <row r="2" spans="1:2" ht="18.95" customHeight="1">
      <c r="A2" s="747" t="s">
        <v>43</v>
      </c>
      <c r="B2" s="747"/>
    </row>
    <row r="3" spans="1:2" ht="18.95" customHeight="1">
      <c r="A3" s="748" t="s">
        <v>46</v>
      </c>
      <c r="B3" s="748"/>
    </row>
    <row r="4" spans="1:2" ht="15" customHeight="1">
      <c r="A4" s="8" t="s">
        <v>48</v>
      </c>
      <c r="B4" s="9" t="s">
        <v>49</v>
      </c>
    </row>
    <row r="5" spans="1:2">
      <c r="A5" s="10"/>
      <c r="B5" s="11"/>
    </row>
    <row r="6" spans="1:2">
      <c r="A6" s="12"/>
      <c r="B6" s="13" t="s">
        <v>50</v>
      </c>
    </row>
    <row r="7" spans="1:2">
      <c r="A7" s="12"/>
      <c r="B7" s="13"/>
    </row>
    <row r="8" spans="1:2">
      <c r="A8" s="12"/>
      <c r="B8" s="14" t="s">
        <v>51</v>
      </c>
    </row>
    <row r="9" spans="1:2">
      <c r="A9" s="15" t="s">
        <v>52</v>
      </c>
      <c r="B9" s="16" t="s">
        <v>53</v>
      </c>
    </row>
    <row r="10" spans="1:2">
      <c r="A10" s="15" t="s">
        <v>54</v>
      </c>
      <c r="B10" s="16" t="s">
        <v>55</v>
      </c>
    </row>
    <row r="11" spans="1:2">
      <c r="A11" s="15" t="s">
        <v>56</v>
      </c>
      <c r="B11" s="16" t="s">
        <v>57</v>
      </c>
    </row>
    <row r="12" spans="1:2">
      <c r="A12" s="15" t="s">
        <v>58</v>
      </c>
      <c r="B12" s="16" t="s">
        <v>59</v>
      </c>
    </row>
    <row r="13" spans="1:2">
      <c r="A13" s="15" t="s">
        <v>60</v>
      </c>
      <c r="B13" s="16" t="s">
        <v>61</v>
      </c>
    </row>
    <row r="14" spans="1:2">
      <c r="A14" s="15" t="s">
        <v>62</v>
      </c>
      <c r="B14" s="16" t="s">
        <v>63</v>
      </c>
    </row>
    <row r="15" spans="1:2">
      <c r="A15" s="15" t="s">
        <v>64</v>
      </c>
      <c r="B15" s="16" t="s">
        <v>65</v>
      </c>
    </row>
    <row r="16" spans="1:2">
      <c r="A16" s="15" t="s">
        <v>66</v>
      </c>
      <c r="B16" s="16" t="s">
        <v>67</v>
      </c>
    </row>
    <row r="17" spans="1:2">
      <c r="A17" s="15" t="s">
        <v>68</v>
      </c>
      <c r="B17" s="16" t="s">
        <v>69</v>
      </c>
    </row>
    <row r="18" spans="1:2">
      <c r="A18" s="15" t="s">
        <v>70</v>
      </c>
      <c r="B18" s="16" t="s">
        <v>71</v>
      </c>
    </row>
    <row r="19" spans="1:2">
      <c r="A19" s="15" t="s">
        <v>72</v>
      </c>
      <c r="B19" s="16" t="s">
        <v>73</v>
      </c>
    </row>
    <row r="20" spans="1:2">
      <c r="A20" s="15" t="s">
        <v>74</v>
      </c>
      <c r="B20" s="16" t="s">
        <v>75</v>
      </c>
    </row>
    <row r="21" spans="1:2">
      <c r="A21" s="15" t="s">
        <v>76</v>
      </c>
      <c r="B21" s="16" t="s">
        <v>77</v>
      </c>
    </row>
    <row r="22" spans="1:2">
      <c r="A22" s="15" t="s">
        <v>78</v>
      </c>
      <c r="B22" s="16" t="s">
        <v>79</v>
      </c>
    </row>
    <row r="23" spans="1:2">
      <c r="A23" s="15" t="s">
        <v>80</v>
      </c>
      <c r="B23" s="16" t="s">
        <v>81</v>
      </c>
    </row>
    <row r="24" spans="1:2">
      <c r="A24" s="15" t="s">
        <v>82</v>
      </c>
      <c r="B24" s="16" t="s">
        <v>83</v>
      </c>
    </row>
    <row r="25" spans="1:2">
      <c r="A25" s="15" t="s">
        <v>84</v>
      </c>
      <c r="B25" s="16" t="s">
        <v>85</v>
      </c>
    </row>
    <row r="26" spans="1:2">
      <c r="A26" s="15" t="s">
        <v>86</v>
      </c>
      <c r="B26" s="16" t="s">
        <v>87</v>
      </c>
    </row>
    <row r="27" spans="1:2">
      <c r="A27" s="15" t="s">
        <v>88</v>
      </c>
      <c r="B27" s="16" t="s">
        <v>89</v>
      </c>
    </row>
    <row r="28" spans="1:2">
      <c r="A28" s="15" t="s">
        <v>90</v>
      </c>
      <c r="B28" s="16" t="s">
        <v>91</v>
      </c>
    </row>
    <row r="29" spans="1:2">
      <c r="A29" s="15" t="s">
        <v>92</v>
      </c>
      <c r="B29" s="16" t="s">
        <v>93</v>
      </c>
    </row>
    <row r="30" spans="1:2">
      <c r="A30" s="15" t="s">
        <v>94</v>
      </c>
      <c r="B30" s="16" t="s">
        <v>95</v>
      </c>
    </row>
    <row r="31" spans="1:2">
      <c r="A31" s="12"/>
      <c r="B31" s="17"/>
    </row>
    <row r="32" spans="1:2">
      <c r="A32" s="12"/>
      <c r="B32" s="14"/>
    </row>
    <row r="33" spans="1:2">
      <c r="A33" s="15" t="s">
        <v>96</v>
      </c>
      <c r="B33" s="16" t="s">
        <v>97</v>
      </c>
    </row>
    <row r="34" spans="1:2">
      <c r="A34" s="15" t="s">
        <v>98</v>
      </c>
      <c r="B34" s="16" t="s">
        <v>99</v>
      </c>
    </row>
    <row r="35" spans="1:2">
      <c r="A35" s="12"/>
      <c r="B35" s="17"/>
    </row>
    <row r="36" spans="1:2">
      <c r="A36" s="12"/>
      <c r="B36" s="13" t="s">
        <v>100</v>
      </c>
    </row>
    <row r="37" spans="1:2">
      <c r="A37" s="12" t="s">
        <v>101</v>
      </c>
      <c r="B37" s="16" t="s">
        <v>102</v>
      </c>
    </row>
    <row r="38" spans="1:2">
      <c r="A38" s="12"/>
      <c r="B38" s="16" t="s">
        <v>103</v>
      </c>
    </row>
    <row r="39" spans="1:2" ht="12" thickBot="1">
      <c r="A39" s="18"/>
      <c r="B39" s="19"/>
    </row>
    <row r="42" spans="1:2">
      <c r="A42" s="20" t="s">
        <v>104</v>
      </c>
    </row>
  </sheetData>
  <sheetProtection formatCells="0" formatColumns="0" formatRows="0" autoFilter="0" pivotTables="0"/>
  <mergeCells count="3">
    <mergeCell ref="A1:B1"/>
    <mergeCell ref="A2:B2"/>
    <mergeCell ref="A3:B3"/>
  </mergeCells>
  <hyperlinks>
    <hyperlink ref="A9:B9" location="ESF!A6" display="ESF-01"/>
    <hyperlink ref="A10:B10" location="ESF!A13" display="ESF-02"/>
    <hyperlink ref="A11:B11" location="ESF!A18" display="ESF-03"/>
    <hyperlink ref="A12:B12" location="ESF!A28" display="ESF-04"/>
    <hyperlink ref="A13:B13" location="ESF!A37" display="ESF-05"/>
    <hyperlink ref="A14:B14" location="ESF!A42" display="ESF-06"/>
    <hyperlink ref="A15:B15" location="ESF!A46" display="ESF-07"/>
    <hyperlink ref="A16:B16" location="ESF!A50" display="ESF-08"/>
    <hyperlink ref="A17:B17" location="ESF!A70" display="ESF-09"/>
    <hyperlink ref="A18:B18" location="ESF!A86" display="ESF-10"/>
    <hyperlink ref="A19:B19" location="ESF!A92" display="ESF-11"/>
    <hyperlink ref="A20:B20" location="ESF!A99" display="ESF-12"/>
    <hyperlink ref="A21:B21" location="ESF!A116" display="ESF-13"/>
    <hyperlink ref="A22:B22" location="ESF!A133" display="ESF-14"/>
    <hyperlink ref="A23:B23" location="EA!A6" display="EA-01"/>
    <hyperlink ref="A24:B24" location="EA!A68" display="EA-02"/>
    <hyperlink ref="A25:B25" location="EA!A94" display="EA-03"/>
    <hyperlink ref="A26:B26" location="VHP!A6" display="VHP-01"/>
    <hyperlink ref="A27:B27" location="VHP!A12" display="VHP-02"/>
    <hyperlink ref="A28:B28" location="EFE!A6" display="EFE-01"/>
    <hyperlink ref="A29:B29" location="EFE!A18" display="EFE-02"/>
    <hyperlink ref="A30:B30" location="EFE!A44" display="EFE-03"/>
    <hyperlink ref="A33:B33" location="Conciliacion_Ig!B6" display="Conciliacion_Ig"/>
    <hyperlink ref="A34:B34" location="Conciliacion_Eg!B5" display="Conciliacion_Eg"/>
    <hyperlink ref="B37" location="Memoria!A8" display="CONTABLES"/>
    <hyperlink ref="B38" location="Memoria!A35" display="PRESUPUESTALES"/>
  </hyperlinks>
  <pageMargins left="0.70866141732283472" right="0.70866141732283472" top="0.74803149606299213" bottom="1.5" header="0.31496062992125984" footer="1.17"/>
  <pageSetup scale="93" orientation="landscape" r:id="rId1"/>
  <headerFooter>
    <oddHeader>&amp;CNOTAS A LOS ESTADOS FINANCIEROS</oddHeader>
    <oddFooter>&amp;L&amp;F&amp;R&amp;A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workbookViewId="0">
      <pane ySplit="7" topLeftCell="A74" activePane="bottomLeft" state="frozen"/>
      <selection activeCell="B152" sqref="B152"/>
      <selection pane="bottomLeft" activeCell="B152" sqref="B152"/>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42578125" style="35" bestFit="1" customWidth="1"/>
    <col min="5" max="5" width="19.140625" style="35" customWidth="1"/>
    <col min="6" max="6" width="11.5703125" style="102" bestFit="1" customWidth="1"/>
    <col min="7" max="7" width="13.7109375" style="102" bestFit="1" customWidth="1"/>
    <col min="8" max="16384" width="9.140625" style="102"/>
  </cols>
  <sheetData>
    <row r="1" spans="1:5" s="105" customFormat="1" ht="18.95" customHeight="1">
      <c r="A1" s="751" t="s">
        <v>591</v>
      </c>
      <c r="B1" s="751"/>
      <c r="C1" s="751"/>
      <c r="D1" s="33" t="s">
        <v>42</v>
      </c>
      <c r="E1" s="34">
        <v>2018</v>
      </c>
    </row>
    <row r="2" spans="1:5" s="105" customFormat="1" ht="18.95" customHeight="1">
      <c r="A2" s="751" t="s">
        <v>481</v>
      </c>
      <c r="B2" s="751"/>
      <c r="C2" s="751"/>
      <c r="D2" s="33" t="s">
        <v>44</v>
      </c>
      <c r="E2" s="34" t="s">
        <v>45</v>
      </c>
    </row>
    <row r="3" spans="1:5" s="105" customFormat="1" ht="18.95" customHeight="1">
      <c r="A3" s="751" t="s">
        <v>592</v>
      </c>
      <c r="B3" s="751"/>
      <c r="C3" s="751"/>
      <c r="D3" s="33" t="s">
        <v>47</v>
      </c>
      <c r="E3" s="34">
        <v>4</v>
      </c>
    </row>
    <row r="4" spans="1:5">
      <c r="A4" s="36" t="s">
        <v>108</v>
      </c>
      <c r="B4" s="37"/>
      <c r="C4" s="37"/>
      <c r="D4" s="37"/>
      <c r="E4" s="37"/>
    </row>
    <row r="6" spans="1:5">
      <c r="A6" s="37" t="s">
        <v>482</v>
      </c>
      <c r="B6" s="37"/>
      <c r="C6" s="37"/>
      <c r="D6" s="37"/>
      <c r="E6" s="37"/>
    </row>
    <row r="7" spans="1:5">
      <c r="A7" s="38" t="s">
        <v>110</v>
      </c>
      <c r="B7" s="38" t="s">
        <v>111</v>
      </c>
      <c r="C7" s="38" t="s">
        <v>483</v>
      </c>
      <c r="D7" s="38" t="s">
        <v>484</v>
      </c>
      <c r="E7" s="38"/>
    </row>
    <row r="8" spans="1:5">
      <c r="A8" s="39" t="s">
        <v>690</v>
      </c>
      <c r="B8" s="35" t="s">
        <v>485</v>
      </c>
      <c r="C8" s="28">
        <v>1566000</v>
      </c>
      <c r="D8" s="28">
        <v>1313440</v>
      </c>
      <c r="E8" s="40">
        <v>252560</v>
      </c>
    </row>
    <row r="9" spans="1:5">
      <c r="A9" s="39" t="s">
        <v>691</v>
      </c>
      <c r="B9" s="35" t="s">
        <v>486</v>
      </c>
      <c r="C9" s="28">
        <v>514706613.88000011</v>
      </c>
      <c r="D9" s="28">
        <v>420764408.52000004</v>
      </c>
      <c r="E9" s="40">
        <v>93942205.360000074</v>
      </c>
    </row>
    <row r="10" spans="1:5">
      <c r="A10" s="39">
        <v>1113</v>
      </c>
      <c r="B10" s="35" t="s">
        <v>487</v>
      </c>
      <c r="C10" s="28">
        <v>0</v>
      </c>
      <c r="D10" s="28">
        <v>0</v>
      </c>
      <c r="E10" s="40">
        <v>0</v>
      </c>
    </row>
    <row r="11" spans="1:5">
      <c r="A11" s="39" t="s">
        <v>593</v>
      </c>
      <c r="B11" s="35" t="s">
        <v>114</v>
      </c>
      <c r="C11" s="28">
        <v>952750254</v>
      </c>
      <c r="D11" s="28">
        <v>646482520.75999999</v>
      </c>
      <c r="E11" s="40">
        <v>306267733.24000001</v>
      </c>
    </row>
    <row r="12" spans="1:5">
      <c r="A12" s="39" t="s">
        <v>595</v>
      </c>
      <c r="B12" s="35" t="s">
        <v>116</v>
      </c>
      <c r="C12" s="28">
        <v>554481914.92000008</v>
      </c>
      <c r="D12" s="28">
        <v>547552423.58000004</v>
      </c>
      <c r="E12" s="40">
        <v>6929491.3400000334</v>
      </c>
    </row>
    <row r="13" spans="1:5">
      <c r="A13" s="39">
        <v>1116</v>
      </c>
      <c r="B13" s="35" t="s">
        <v>488</v>
      </c>
      <c r="C13" s="28">
        <v>0</v>
      </c>
      <c r="D13" s="28">
        <v>0</v>
      </c>
      <c r="E13" s="40">
        <v>0</v>
      </c>
    </row>
    <row r="14" spans="1:5">
      <c r="A14" s="39" t="s">
        <v>692</v>
      </c>
      <c r="B14" s="35" t="s">
        <v>489</v>
      </c>
      <c r="C14" s="28">
        <v>296181.7</v>
      </c>
      <c r="D14" s="28">
        <v>296181.7</v>
      </c>
      <c r="E14" s="40">
        <v>0</v>
      </c>
    </row>
    <row r="15" spans="1:5">
      <c r="A15" s="134">
        <v>1110</v>
      </c>
      <c r="B15" s="135" t="s">
        <v>490</v>
      </c>
      <c r="C15" s="136">
        <v>2023800964.5000002</v>
      </c>
      <c r="D15" s="136">
        <v>1616408974.5600002</v>
      </c>
      <c r="E15" s="136">
        <v>407391989.94000012</v>
      </c>
    </row>
    <row r="16" spans="1:5">
      <c r="C16" s="40"/>
      <c r="D16" s="40"/>
    </row>
    <row r="17" spans="1:7">
      <c r="D17" s="40"/>
    </row>
    <row r="18" spans="1:7">
      <c r="A18" s="37" t="s">
        <v>491</v>
      </c>
      <c r="B18" s="37"/>
      <c r="C18" s="37"/>
      <c r="D18" s="37"/>
      <c r="E18" s="37"/>
    </row>
    <row r="19" spans="1:7">
      <c r="A19" s="38" t="s">
        <v>110</v>
      </c>
      <c r="B19" s="38" t="s">
        <v>111</v>
      </c>
      <c r="C19" s="38" t="s">
        <v>112</v>
      </c>
      <c r="D19" s="38" t="s">
        <v>492</v>
      </c>
      <c r="E19" s="38" t="s">
        <v>493</v>
      </c>
    </row>
    <row r="20" spans="1:7">
      <c r="A20" s="134">
        <v>1230</v>
      </c>
      <c r="B20" s="135" t="s">
        <v>165</v>
      </c>
      <c r="C20" s="136">
        <v>13140062448.380001</v>
      </c>
      <c r="D20" s="135"/>
      <c r="E20" s="135"/>
      <c r="F20" s="137"/>
      <c r="G20" s="138"/>
    </row>
    <row r="21" spans="1:7">
      <c r="A21" s="39" t="s">
        <v>603</v>
      </c>
      <c r="B21" s="35" t="s">
        <v>168</v>
      </c>
      <c r="C21" s="28">
        <v>483210611.63999999</v>
      </c>
      <c r="G21" s="138"/>
    </row>
    <row r="22" spans="1:7">
      <c r="A22" s="39">
        <v>1232</v>
      </c>
      <c r="B22" s="35" t="s">
        <v>170</v>
      </c>
      <c r="C22" s="28">
        <v>0</v>
      </c>
      <c r="G22" s="138"/>
    </row>
    <row r="23" spans="1:7">
      <c r="A23" s="39" t="s">
        <v>604</v>
      </c>
      <c r="B23" s="35" t="s">
        <v>171</v>
      </c>
      <c r="C23" s="28">
        <v>102683349.39</v>
      </c>
      <c r="G23" s="138"/>
    </row>
    <row r="24" spans="1:7">
      <c r="A24" s="39" t="s">
        <v>608</v>
      </c>
      <c r="B24" s="35" t="s">
        <v>172</v>
      </c>
      <c r="C24" s="28">
        <v>12035315833.41</v>
      </c>
      <c r="G24" s="138"/>
    </row>
    <row r="25" spans="1:7">
      <c r="A25" s="39" t="s">
        <v>609</v>
      </c>
      <c r="B25" s="35" t="s">
        <v>173</v>
      </c>
      <c r="C25" s="28">
        <v>507465929.62</v>
      </c>
      <c r="G25" s="138"/>
    </row>
    <row r="26" spans="1:7">
      <c r="A26" s="39" t="s">
        <v>610</v>
      </c>
      <c r="B26" s="35" t="s">
        <v>174</v>
      </c>
      <c r="C26" s="28">
        <v>11386724.32</v>
      </c>
      <c r="G26" s="138"/>
    </row>
    <row r="27" spans="1:7">
      <c r="A27" s="39">
        <v>1239</v>
      </c>
      <c r="B27" s="35" t="s">
        <v>175</v>
      </c>
      <c r="C27" s="28">
        <v>0</v>
      </c>
      <c r="G27" s="138"/>
    </row>
    <row r="28" spans="1:7">
      <c r="A28" s="134">
        <v>1240</v>
      </c>
      <c r="B28" s="135" t="s">
        <v>176</v>
      </c>
      <c r="C28" s="136">
        <v>384065704.75</v>
      </c>
      <c r="D28" s="135"/>
      <c r="E28" s="135"/>
      <c r="G28" s="138"/>
    </row>
    <row r="29" spans="1:7">
      <c r="A29" s="39" t="s">
        <v>611</v>
      </c>
      <c r="B29" s="35" t="s">
        <v>177</v>
      </c>
      <c r="C29" s="28">
        <v>107759377.78</v>
      </c>
      <c r="G29" s="138"/>
    </row>
    <row r="30" spans="1:7">
      <c r="A30" s="39">
        <v>1242</v>
      </c>
      <c r="B30" s="35" t="s">
        <v>179</v>
      </c>
      <c r="C30" s="28">
        <v>0</v>
      </c>
      <c r="G30" s="138"/>
    </row>
    <row r="31" spans="1:7">
      <c r="A31" s="39">
        <v>1243</v>
      </c>
      <c r="B31" s="35" t="s">
        <v>181</v>
      </c>
      <c r="C31" s="28">
        <v>0</v>
      </c>
      <c r="G31" s="138"/>
    </row>
    <row r="32" spans="1:7">
      <c r="A32" s="39" t="s">
        <v>613</v>
      </c>
      <c r="B32" s="35" t="s">
        <v>182</v>
      </c>
      <c r="C32" s="28">
        <v>107312728.75999993</v>
      </c>
      <c r="G32" s="138"/>
    </row>
    <row r="33" spans="1:7">
      <c r="A33" s="39">
        <v>1245</v>
      </c>
      <c r="B33" s="35" t="s">
        <v>184</v>
      </c>
      <c r="C33" s="28">
        <v>0</v>
      </c>
      <c r="G33" s="138"/>
    </row>
    <row r="34" spans="1:7">
      <c r="A34" s="39" t="s">
        <v>615</v>
      </c>
      <c r="B34" s="35" t="s">
        <v>186</v>
      </c>
      <c r="C34" s="28">
        <v>168993598.21000004</v>
      </c>
      <c r="G34" s="138"/>
    </row>
    <row r="35" spans="1:7">
      <c r="A35" s="39">
        <v>1247</v>
      </c>
      <c r="B35" s="35" t="s">
        <v>188</v>
      </c>
      <c r="C35" s="28">
        <v>0</v>
      </c>
      <c r="G35" s="138"/>
    </row>
    <row r="36" spans="1:7">
      <c r="A36" s="39">
        <v>1248</v>
      </c>
      <c r="B36" s="35" t="s">
        <v>189</v>
      </c>
      <c r="C36" s="28">
        <v>0</v>
      </c>
      <c r="G36" s="138"/>
    </row>
    <row r="37" spans="1:7">
      <c r="A37" s="134">
        <v>1250</v>
      </c>
      <c r="B37" s="135" t="s">
        <v>193</v>
      </c>
      <c r="C37" s="136">
        <v>59808406.49000001</v>
      </c>
      <c r="D37" s="135"/>
      <c r="E37" s="135"/>
      <c r="G37" s="138"/>
    </row>
    <row r="38" spans="1:7">
      <c r="A38" s="39" t="s">
        <v>617</v>
      </c>
      <c r="B38" s="35" t="s">
        <v>194</v>
      </c>
      <c r="C38" s="28">
        <v>19672497.490000002</v>
      </c>
      <c r="G38" s="138"/>
    </row>
    <row r="39" spans="1:7">
      <c r="A39" s="39" t="s">
        <v>619</v>
      </c>
      <c r="B39" s="35" t="s">
        <v>195</v>
      </c>
      <c r="C39" s="28">
        <v>89114.97</v>
      </c>
      <c r="G39" s="138"/>
    </row>
    <row r="40" spans="1:7">
      <c r="A40" s="39">
        <v>1253</v>
      </c>
      <c r="B40" s="35" t="s">
        <v>196</v>
      </c>
      <c r="C40" s="28">
        <v>0</v>
      </c>
      <c r="G40" s="138"/>
    </row>
    <row r="41" spans="1:7">
      <c r="A41" s="39" t="s">
        <v>620</v>
      </c>
      <c r="B41" s="35" t="s">
        <v>197</v>
      </c>
      <c r="C41" s="28">
        <v>40046794.030000009</v>
      </c>
      <c r="G41" s="138"/>
    </row>
    <row r="42" spans="1:7">
      <c r="A42" s="39">
        <v>1259</v>
      </c>
      <c r="B42" s="35" t="s">
        <v>198</v>
      </c>
      <c r="C42" s="28">
        <v>0</v>
      </c>
      <c r="G42" s="138"/>
    </row>
    <row r="43" spans="1:7">
      <c r="G43" s="138"/>
    </row>
    <row r="44" spans="1:7">
      <c r="A44" s="37" t="s">
        <v>494</v>
      </c>
      <c r="B44" s="37"/>
      <c r="C44" s="37"/>
      <c r="D44" s="37"/>
      <c r="E44" s="37"/>
      <c r="G44" s="138"/>
    </row>
    <row r="45" spans="1:7">
      <c r="A45" s="38" t="s">
        <v>110</v>
      </c>
      <c r="B45" s="38" t="s">
        <v>111</v>
      </c>
      <c r="C45" s="38" t="s">
        <v>483</v>
      </c>
      <c r="D45" s="38" t="s">
        <v>484</v>
      </c>
      <c r="E45" s="38"/>
      <c r="G45" s="138"/>
    </row>
    <row r="46" spans="1:7">
      <c r="A46" s="39">
        <v>5500</v>
      </c>
      <c r="B46" s="35" t="s">
        <v>428</v>
      </c>
      <c r="C46" s="40">
        <v>583034707.43999994</v>
      </c>
      <c r="D46" s="40">
        <v>0</v>
      </c>
      <c r="G46" s="138"/>
    </row>
    <row r="47" spans="1:7">
      <c r="A47" s="134">
        <v>5510</v>
      </c>
      <c r="B47" s="135" t="s">
        <v>429</v>
      </c>
      <c r="C47" s="136">
        <v>552080078.52999997</v>
      </c>
      <c r="D47" s="136">
        <v>0</v>
      </c>
      <c r="E47" s="135"/>
      <c r="G47" s="138"/>
    </row>
    <row r="48" spans="1:7">
      <c r="A48" s="39" t="s">
        <v>673</v>
      </c>
      <c r="B48" s="35" t="s">
        <v>430</v>
      </c>
      <c r="C48" s="28">
        <v>58134255.479999997</v>
      </c>
      <c r="D48" s="40">
        <v>0</v>
      </c>
      <c r="G48" s="138"/>
    </row>
    <row r="49" spans="1:7">
      <c r="A49" s="39">
        <v>5512</v>
      </c>
      <c r="B49" s="35" t="s">
        <v>431</v>
      </c>
      <c r="C49" s="28">
        <v>0</v>
      </c>
      <c r="D49" s="40">
        <v>0</v>
      </c>
      <c r="G49" s="138"/>
    </row>
    <row r="50" spans="1:7">
      <c r="A50" s="39" t="s">
        <v>674</v>
      </c>
      <c r="B50" s="35" t="s">
        <v>432</v>
      </c>
      <c r="C50" s="28">
        <v>3686657.6000000006</v>
      </c>
      <c r="D50" s="40">
        <v>0</v>
      </c>
      <c r="G50" s="138"/>
    </row>
    <row r="51" spans="1:7">
      <c r="A51" s="39" t="s">
        <v>675</v>
      </c>
      <c r="B51" s="35" t="s">
        <v>433</v>
      </c>
      <c r="C51" s="28">
        <v>429820487.88</v>
      </c>
      <c r="D51" s="40">
        <v>0</v>
      </c>
      <c r="G51" s="138"/>
    </row>
    <row r="52" spans="1:7">
      <c r="A52" s="39" t="s">
        <v>676</v>
      </c>
      <c r="B52" s="35" t="s">
        <v>434</v>
      </c>
      <c r="C52" s="28">
        <v>44062469.309999958</v>
      </c>
      <c r="D52" s="40">
        <v>0</v>
      </c>
      <c r="G52" s="138"/>
    </row>
    <row r="53" spans="1:7">
      <c r="A53" s="39">
        <v>5516</v>
      </c>
      <c r="B53" s="35" t="s">
        <v>435</v>
      </c>
      <c r="C53" s="28">
        <v>0</v>
      </c>
      <c r="D53" s="40">
        <v>0</v>
      </c>
      <c r="G53" s="138"/>
    </row>
    <row r="54" spans="1:7">
      <c r="A54" s="39" t="s">
        <v>677</v>
      </c>
      <c r="B54" s="35" t="s">
        <v>436</v>
      </c>
      <c r="C54" s="28">
        <v>14512249.140000001</v>
      </c>
      <c r="D54" s="40">
        <v>0</v>
      </c>
      <c r="G54" s="138"/>
    </row>
    <row r="55" spans="1:7">
      <c r="A55" s="39" t="s">
        <v>678</v>
      </c>
      <c r="B55" s="35" t="s">
        <v>437</v>
      </c>
      <c r="C55" s="28">
        <v>1863959.12</v>
      </c>
      <c r="D55" s="40">
        <v>0</v>
      </c>
      <c r="G55" s="138"/>
    </row>
    <row r="56" spans="1:7">
      <c r="A56" s="134">
        <v>5520</v>
      </c>
      <c r="B56" s="135" t="s">
        <v>438</v>
      </c>
      <c r="C56" s="136">
        <v>0</v>
      </c>
      <c r="D56" s="136">
        <v>0</v>
      </c>
      <c r="E56" s="135"/>
      <c r="G56" s="138"/>
    </row>
    <row r="57" spans="1:7">
      <c r="A57" s="39" t="s">
        <v>679</v>
      </c>
      <c r="B57" s="35" t="s">
        <v>439</v>
      </c>
      <c r="C57" s="28">
        <v>0</v>
      </c>
      <c r="D57" s="40">
        <v>0</v>
      </c>
      <c r="G57" s="138"/>
    </row>
    <row r="58" spans="1:7">
      <c r="A58" s="39">
        <v>5522</v>
      </c>
      <c r="B58" s="35" t="s">
        <v>440</v>
      </c>
      <c r="C58" s="28">
        <v>0</v>
      </c>
      <c r="D58" s="40">
        <v>0</v>
      </c>
      <c r="G58" s="138"/>
    </row>
    <row r="59" spans="1:7">
      <c r="A59" s="134">
        <v>5530</v>
      </c>
      <c r="B59" s="135" t="s">
        <v>441</v>
      </c>
      <c r="C59" s="136">
        <v>0</v>
      </c>
      <c r="D59" s="136">
        <v>0</v>
      </c>
      <c r="E59" s="135"/>
      <c r="G59" s="138"/>
    </row>
    <row r="60" spans="1:7">
      <c r="A60" s="39">
        <v>5531</v>
      </c>
      <c r="B60" s="35" t="s">
        <v>442</v>
      </c>
      <c r="C60" s="28">
        <v>0</v>
      </c>
      <c r="D60" s="40">
        <v>0</v>
      </c>
      <c r="G60" s="138"/>
    </row>
    <row r="61" spans="1:7">
      <c r="A61" s="39">
        <v>5532</v>
      </c>
      <c r="B61" s="35" t="s">
        <v>443</v>
      </c>
      <c r="C61" s="28">
        <v>0</v>
      </c>
      <c r="D61" s="40">
        <v>0</v>
      </c>
      <c r="G61" s="138"/>
    </row>
    <row r="62" spans="1:7">
      <c r="A62" s="39">
        <v>5533</v>
      </c>
      <c r="B62" s="35" t="s">
        <v>444</v>
      </c>
      <c r="C62" s="28">
        <v>0</v>
      </c>
      <c r="D62" s="40">
        <v>0</v>
      </c>
      <c r="G62" s="138"/>
    </row>
    <row r="63" spans="1:7">
      <c r="A63" s="39">
        <v>5534</v>
      </c>
      <c r="B63" s="35" t="s">
        <v>445</v>
      </c>
      <c r="C63" s="28">
        <v>0</v>
      </c>
      <c r="D63" s="40">
        <v>0</v>
      </c>
      <c r="G63" s="138"/>
    </row>
    <row r="64" spans="1:7">
      <c r="A64" s="39">
        <v>5535</v>
      </c>
      <c r="B64" s="35" t="s">
        <v>446</v>
      </c>
      <c r="C64" s="28">
        <v>0</v>
      </c>
      <c r="D64" s="40">
        <v>0</v>
      </c>
      <c r="G64" s="138"/>
    </row>
    <row r="65" spans="1:7">
      <c r="A65" s="134">
        <v>5540</v>
      </c>
      <c r="B65" s="135" t="s">
        <v>447</v>
      </c>
      <c r="C65" s="136">
        <v>0</v>
      </c>
      <c r="D65" s="136">
        <v>0</v>
      </c>
      <c r="E65" s="135"/>
      <c r="G65" s="138"/>
    </row>
    <row r="66" spans="1:7">
      <c r="A66" s="39">
        <v>5541</v>
      </c>
      <c r="B66" s="35" t="s">
        <v>447</v>
      </c>
      <c r="C66" s="28">
        <v>0</v>
      </c>
      <c r="D66" s="40">
        <v>0</v>
      </c>
      <c r="G66" s="138"/>
    </row>
    <row r="67" spans="1:7">
      <c r="A67" s="134">
        <v>5550</v>
      </c>
      <c r="B67" s="135" t="s">
        <v>448</v>
      </c>
      <c r="C67" s="136">
        <v>0</v>
      </c>
      <c r="D67" s="136">
        <v>0</v>
      </c>
      <c r="E67" s="135"/>
      <c r="G67" s="138"/>
    </row>
    <row r="68" spans="1:7">
      <c r="A68" s="39">
        <v>5551</v>
      </c>
      <c r="B68" s="35" t="s">
        <v>448</v>
      </c>
      <c r="C68" s="28">
        <v>0</v>
      </c>
      <c r="D68" s="40">
        <v>0</v>
      </c>
      <c r="G68" s="138"/>
    </row>
    <row r="69" spans="1:7">
      <c r="A69" s="134">
        <v>5590</v>
      </c>
      <c r="B69" s="135" t="s">
        <v>449</v>
      </c>
      <c r="C69" s="136">
        <v>30954628.91</v>
      </c>
      <c r="D69" s="136">
        <v>0</v>
      </c>
      <c r="E69" s="135"/>
      <c r="G69" s="138"/>
    </row>
    <row r="70" spans="1:7">
      <c r="A70" s="39">
        <v>5591</v>
      </c>
      <c r="B70" s="35" t="s">
        <v>450</v>
      </c>
      <c r="C70" s="28">
        <v>0</v>
      </c>
      <c r="D70" s="40">
        <v>0</v>
      </c>
      <c r="G70" s="138"/>
    </row>
    <row r="71" spans="1:7">
      <c r="A71" s="39" t="s">
        <v>680</v>
      </c>
      <c r="B71" s="35" t="s">
        <v>451</v>
      </c>
      <c r="C71" s="28">
        <v>2136978.56</v>
      </c>
      <c r="D71" s="40">
        <v>0</v>
      </c>
      <c r="G71" s="138"/>
    </row>
    <row r="72" spans="1:7">
      <c r="A72" s="39">
        <v>5593</v>
      </c>
      <c r="B72" s="35" t="s">
        <v>452</v>
      </c>
      <c r="C72" s="28">
        <v>0</v>
      </c>
      <c r="D72" s="40">
        <v>0</v>
      </c>
      <c r="G72" s="138"/>
    </row>
    <row r="73" spans="1:7">
      <c r="A73" s="39" t="s">
        <v>681</v>
      </c>
      <c r="B73" s="35" t="s">
        <v>453</v>
      </c>
      <c r="C73" s="28">
        <v>440776.35</v>
      </c>
      <c r="D73" s="40">
        <v>0</v>
      </c>
      <c r="G73" s="138"/>
    </row>
    <row r="74" spans="1:7">
      <c r="A74" s="39">
        <v>5595</v>
      </c>
      <c r="B74" s="35" t="s">
        <v>454</v>
      </c>
      <c r="C74" s="28">
        <v>0</v>
      </c>
      <c r="D74" s="40">
        <v>0</v>
      </c>
      <c r="G74" s="138"/>
    </row>
    <row r="75" spans="1:7">
      <c r="A75" s="39">
        <v>5596</v>
      </c>
      <c r="B75" s="35" t="s">
        <v>344</v>
      </c>
      <c r="C75" s="28">
        <v>0</v>
      </c>
      <c r="D75" s="40">
        <v>0</v>
      </c>
      <c r="G75" s="138"/>
    </row>
    <row r="76" spans="1:7">
      <c r="A76" s="39">
        <v>5597</v>
      </c>
      <c r="B76" s="35" t="s">
        <v>455</v>
      </c>
      <c r="C76" s="28">
        <v>0</v>
      </c>
      <c r="D76" s="40">
        <v>0</v>
      </c>
      <c r="G76" s="138"/>
    </row>
    <row r="77" spans="1:7">
      <c r="A77" s="39" t="s">
        <v>682</v>
      </c>
      <c r="B77" s="35" t="s">
        <v>456</v>
      </c>
      <c r="C77" s="28">
        <v>28376874</v>
      </c>
      <c r="D77" s="40">
        <v>0</v>
      </c>
      <c r="G77" s="138"/>
    </row>
    <row r="78" spans="1:7">
      <c r="A78" s="134">
        <v>5600</v>
      </c>
      <c r="B78" s="135" t="s">
        <v>457</v>
      </c>
      <c r="C78" s="136">
        <v>0</v>
      </c>
      <c r="D78" s="136">
        <v>0</v>
      </c>
      <c r="E78" s="135"/>
      <c r="G78" s="138"/>
    </row>
    <row r="79" spans="1:7">
      <c r="A79" s="39">
        <v>5610</v>
      </c>
      <c r="B79" s="35" t="s">
        <v>458</v>
      </c>
      <c r="C79" s="28">
        <v>0</v>
      </c>
      <c r="D79" s="40">
        <v>0</v>
      </c>
      <c r="G79" s="138"/>
    </row>
    <row r="80" spans="1:7">
      <c r="A80" s="39">
        <v>5611</v>
      </c>
      <c r="B80" s="35" t="s">
        <v>459</v>
      </c>
      <c r="C80" s="28">
        <v>0</v>
      </c>
      <c r="D80" s="40">
        <v>0</v>
      </c>
      <c r="G80" s="138"/>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election activeCell="B152" sqref="B152"/>
    </sheetView>
  </sheetViews>
  <sheetFormatPr baseColWidth="10" defaultColWidth="11.42578125"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591</v>
      </c>
      <c r="B1" s="752"/>
      <c r="C1" s="752"/>
      <c r="D1" s="752"/>
    </row>
    <row r="2" spans="1:4" s="43" customFormat="1" ht="18.95" customHeight="1">
      <c r="A2" s="752" t="s">
        <v>495</v>
      </c>
      <c r="B2" s="752"/>
      <c r="C2" s="752"/>
      <c r="D2" s="752"/>
    </row>
    <row r="3" spans="1:4" s="43" customFormat="1" ht="18.95" customHeight="1">
      <c r="A3" s="752" t="s">
        <v>592</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49"/>
      <c r="D6" s="50">
        <v>2418691798.6700001</v>
      </c>
    </row>
    <row r="7" spans="1:4">
      <c r="B7" s="52"/>
      <c r="C7" s="53"/>
      <c r="D7" s="54"/>
    </row>
    <row r="8" spans="1:4">
      <c r="A8" s="55" t="s">
        <v>498</v>
      </c>
      <c r="B8" s="56"/>
      <c r="C8" s="57"/>
      <c r="D8" s="58">
        <v>418561820.71999967</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33491643.129999999</v>
      </c>
      <c r="D12" s="63"/>
    </row>
    <row r="13" spans="1:4">
      <c r="A13" s="64" t="s">
        <v>503</v>
      </c>
      <c r="B13" s="60"/>
      <c r="C13" s="61">
        <v>385070177.58999968</v>
      </c>
      <c r="D13" s="63"/>
    </row>
    <row r="14" spans="1:4">
      <c r="B14" s="65"/>
      <c r="C14" s="66"/>
      <c r="D14" s="67"/>
    </row>
    <row r="15" spans="1:4">
      <c r="A15" s="55" t="s">
        <v>504</v>
      </c>
      <c r="B15" s="56"/>
      <c r="C15" s="57"/>
      <c r="D15" s="58">
        <v>77677197.040000007</v>
      </c>
    </row>
    <row r="16" spans="1:4">
      <c r="A16" s="59"/>
      <c r="B16" s="60" t="s">
        <v>505</v>
      </c>
      <c r="C16" s="61">
        <v>0</v>
      </c>
      <c r="D16" s="62"/>
    </row>
    <row r="17" spans="1:4">
      <c r="A17" s="59"/>
      <c r="B17" s="60" t="s">
        <v>506</v>
      </c>
      <c r="C17" s="61">
        <v>0</v>
      </c>
      <c r="D17" s="63"/>
    </row>
    <row r="18" spans="1:4">
      <c r="A18" s="59"/>
      <c r="B18" s="60" t="s">
        <v>507</v>
      </c>
      <c r="C18" s="61">
        <v>0</v>
      </c>
      <c r="D18" s="63"/>
    </row>
    <row r="19" spans="1:4">
      <c r="A19" s="64" t="s">
        <v>508</v>
      </c>
      <c r="B19" s="68"/>
      <c r="C19" s="69">
        <v>77677197.040000007</v>
      </c>
      <c r="D19" s="63"/>
    </row>
    <row r="20" spans="1:4">
      <c r="B20" s="70"/>
      <c r="C20" s="71"/>
      <c r="D20" s="67"/>
    </row>
    <row r="21" spans="1:4">
      <c r="A21" s="48" t="s">
        <v>509</v>
      </c>
      <c r="B21" s="48"/>
      <c r="C21" s="72"/>
      <c r="D21" s="50">
        <v>2759576422.3499999</v>
      </c>
    </row>
  </sheetData>
  <mergeCells count="4">
    <mergeCell ref="A1:D1"/>
    <mergeCell ref="A2:D2"/>
    <mergeCell ref="A3:D3"/>
    <mergeCell ref="A4:D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topLeftCell="A25" workbookViewId="0">
      <selection activeCell="B152" sqref="B152"/>
    </sheetView>
  </sheetViews>
  <sheetFormatPr baseColWidth="10" defaultColWidth="11.42578125"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4" s="73" customFormat="1" ht="18.95" customHeight="1">
      <c r="A1" s="754" t="s">
        <v>591</v>
      </c>
      <c r="B1" s="754"/>
      <c r="C1" s="754"/>
      <c r="D1" s="754"/>
    </row>
    <row r="2" spans="1:4" s="73" customFormat="1" ht="18.95" customHeight="1">
      <c r="A2" s="754" t="s">
        <v>510</v>
      </c>
      <c r="B2" s="754"/>
      <c r="C2" s="754"/>
      <c r="D2" s="754"/>
    </row>
    <row r="3" spans="1:4" s="73" customFormat="1" ht="18.95" customHeight="1">
      <c r="A3" s="754" t="s">
        <v>592</v>
      </c>
      <c r="B3" s="754"/>
      <c r="C3" s="754"/>
      <c r="D3" s="754"/>
    </row>
    <row r="4" spans="1:4" s="74" customFormat="1">
      <c r="A4" s="755"/>
      <c r="B4" s="755"/>
      <c r="C4" s="755"/>
      <c r="D4" s="755"/>
    </row>
    <row r="5" spans="1:4">
      <c r="A5" s="75" t="s">
        <v>511</v>
      </c>
      <c r="B5" s="76"/>
      <c r="C5" s="77"/>
      <c r="D5" s="78">
        <v>2086324056.5399985</v>
      </c>
    </row>
    <row r="6" spans="1:4">
      <c r="A6" s="79"/>
      <c r="B6" s="52"/>
      <c r="C6" s="80"/>
      <c r="D6" s="81"/>
    </row>
    <row r="7" spans="1:4">
      <c r="A7" s="55" t="s">
        <v>512</v>
      </c>
      <c r="B7" s="82"/>
      <c r="C7" s="77"/>
      <c r="D7" s="83">
        <v>718433081.09000015</v>
      </c>
    </row>
    <row r="8" spans="1:4">
      <c r="A8" s="59"/>
      <c r="B8" s="84" t="s">
        <v>513</v>
      </c>
      <c r="C8" s="61">
        <v>23309848.390000001</v>
      </c>
      <c r="D8" s="85"/>
    </row>
    <row r="9" spans="1:4">
      <c r="A9" s="59"/>
      <c r="B9" s="84" t="s">
        <v>514</v>
      </c>
      <c r="C9" s="61">
        <v>0</v>
      </c>
      <c r="D9" s="86"/>
    </row>
    <row r="10" spans="1:4">
      <c r="A10" s="59"/>
      <c r="B10" s="84" t="s">
        <v>515</v>
      </c>
      <c r="C10" s="61">
        <v>0</v>
      </c>
      <c r="D10" s="86"/>
    </row>
    <row r="11" spans="1:4">
      <c r="A11" s="59"/>
      <c r="B11" s="84" t="s">
        <v>516</v>
      </c>
      <c r="C11" s="61">
        <v>18466153.920000006</v>
      </c>
      <c r="D11" s="86"/>
    </row>
    <row r="12" spans="1:4">
      <c r="A12" s="59"/>
      <c r="B12" s="84" t="s">
        <v>517</v>
      </c>
      <c r="C12" s="61">
        <v>0</v>
      </c>
      <c r="D12" s="86"/>
    </row>
    <row r="13" spans="1:4">
      <c r="A13" s="59"/>
      <c r="B13" s="84" t="s">
        <v>518</v>
      </c>
      <c r="C13" s="61">
        <v>19644397.41</v>
      </c>
      <c r="D13" s="86"/>
    </row>
    <row r="14" spans="1:4">
      <c r="A14" s="59"/>
      <c r="B14" s="84" t="s">
        <v>519</v>
      </c>
      <c r="C14" s="61">
        <v>0</v>
      </c>
      <c r="D14" s="86"/>
    </row>
    <row r="15" spans="1:4">
      <c r="A15" s="59"/>
      <c r="B15" s="84" t="s">
        <v>520</v>
      </c>
      <c r="C15" s="61">
        <v>576050989.13000011</v>
      </c>
      <c r="D15" s="86"/>
    </row>
    <row r="16" spans="1:4">
      <c r="A16" s="59"/>
      <c r="B16" s="84" t="s">
        <v>521</v>
      </c>
      <c r="C16" s="61">
        <v>6050782.2800000003</v>
      </c>
      <c r="D16" s="86"/>
    </row>
    <row r="17" spans="1:4">
      <c r="A17" s="59"/>
      <c r="B17" s="84" t="s">
        <v>522</v>
      </c>
      <c r="C17" s="61">
        <v>9432018.8300000019</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65478891.130000018</v>
      </c>
      <c r="D24" s="86"/>
    </row>
    <row r="25" spans="1:4">
      <c r="A25" s="79"/>
      <c r="B25" s="88"/>
      <c r="C25" s="89"/>
      <c r="D25" s="90"/>
    </row>
    <row r="26" spans="1:4">
      <c r="A26" s="55" t="s">
        <v>530</v>
      </c>
      <c r="B26" s="82"/>
      <c r="C26" s="91"/>
      <c r="D26" s="83">
        <v>637516400.82999992</v>
      </c>
    </row>
    <row r="27" spans="1:4">
      <c r="A27" s="59"/>
      <c r="B27" s="84" t="s">
        <v>531</v>
      </c>
      <c r="C27" s="61">
        <v>552080078.52999997</v>
      </c>
      <c r="D27" s="85"/>
    </row>
    <row r="28" spans="1:4">
      <c r="A28" s="59"/>
      <c r="B28" s="84" t="s">
        <v>438</v>
      </c>
      <c r="C28" s="61">
        <v>0</v>
      </c>
      <c r="D28" s="86"/>
    </row>
    <row r="29" spans="1:4">
      <c r="A29" s="59"/>
      <c r="B29" s="84" t="s">
        <v>532</v>
      </c>
      <c r="C29" s="61">
        <v>0</v>
      </c>
      <c r="D29" s="86"/>
    </row>
    <row r="30" spans="1:4">
      <c r="A30" s="59"/>
      <c r="B30" s="84" t="s">
        <v>533</v>
      </c>
      <c r="C30" s="61">
        <v>0</v>
      </c>
      <c r="D30" s="86"/>
    </row>
    <row r="31" spans="1:4">
      <c r="A31" s="59"/>
      <c r="B31" s="84" t="s">
        <v>534</v>
      </c>
      <c r="C31" s="61">
        <v>0</v>
      </c>
      <c r="D31" s="86"/>
    </row>
    <row r="32" spans="1:4">
      <c r="A32" s="59"/>
      <c r="B32" s="84" t="s">
        <v>535</v>
      </c>
      <c r="C32" s="61">
        <v>30954628.91</v>
      </c>
      <c r="D32" s="86"/>
    </row>
    <row r="33" spans="1:4">
      <c r="A33" s="59"/>
      <c r="B33" s="87" t="s">
        <v>536</v>
      </c>
      <c r="C33" s="69">
        <v>54481693.390000001</v>
      </c>
      <c r="D33" s="86"/>
    </row>
    <row r="34" spans="1:4">
      <c r="A34" s="79"/>
      <c r="B34" s="88"/>
      <c r="C34" s="89"/>
      <c r="D34" s="90"/>
    </row>
    <row r="35" spans="1:4">
      <c r="A35" s="76" t="s">
        <v>537</v>
      </c>
      <c r="B35" s="76"/>
      <c r="C35" s="77"/>
      <c r="D35" s="78">
        <v>2005407376.2799983</v>
      </c>
    </row>
  </sheetData>
  <mergeCells count="4">
    <mergeCell ref="A1:D1"/>
    <mergeCell ref="A2:D2"/>
    <mergeCell ref="A3:D3"/>
    <mergeCell ref="A4:D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Normal="100" workbookViewId="0">
      <pane ySplit="7" topLeftCell="A8" activePane="bottomLeft" state="frozen"/>
      <selection activeCell="B152" sqref="B152"/>
      <selection pane="bottomLeft" activeCell="B152" sqref="B152"/>
    </sheetView>
  </sheetViews>
  <sheetFormatPr baseColWidth="10" defaultColWidth="9.140625" defaultRowHeight="11.25"/>
  <cols>
    <col min="1" max="1" width="10" style="35" customWidth="1"/>
    <col min="2" max="2" width="68.5703125" style="35" bestFit="1" customWidth="1"/>
    <col min="3" max="3" width="17.42578125" style="35" bestFit="1" customWidth="1"/>
    <col min="4" max="5" width="23.7109375" style="35" bestFit="1" customWidth="1"/>
    <col min="6" max="6" width="19.28515625" style="35" customWidth="1"/>
    <col min="7" max="7" width="20.5703125" style="35" customWidth="1"/>
    <col min="8" max="10" width="20.28515625" style="35" customWidth="1"/>
    <col min="11" max="16384" width="9.140625" style="35"/>
  </cols>
  <sheetData>
    <row r="1" spans="1:10" ht="18.95" customHeight="1">
      <c r="A1" s="757" t="s">
        <v>591</v>
      </c>
      <c r="B1" s="758"/>
      <c r="C1" s="758"/>
      <c r="D1" s="758"/>
      <c r="E1" s="758"/>
      <c r="F1" s="758"/>
      <c r="G1" s="33" t="s">
        <v>42</v>
      </c>
      <c r="H1" s="34">
        <v>2018</v>
      </c>
    </row>
    <row r="2" spans="1:10" ht="18.95" customHeight="1">
      <c r="A2" s="757" t="s">
        <v>107</v>
      </c>
      <c r="B2" s="758"/>
      <c r="C2" s="758"/>
      <c r="D2" s="758"/>
      <c r="E2" s="758"/>
      <c r="F2" s="758"/>
      <c r="G2" s="33" t="s">
        <v>44</v>
      </c>
      <c r="H2" s="34" t="s">
        <v>45</v>
      </c>
    </row>
    <row r="3" spans="1:10" ht="18.95" customHeight="1">
      <c r="A3" s="757" t="s">
        <v>592</v>
      </c>
      <c r="B3" s="758"/>
      <c r="C3" s="758"/>
      <c r="D3" s="758"/>
      <c r="E3" s="758"/>
      <c r="F3" s="758"/>
      <c r="G3" s="33" t="s">
        <v>47</v>
      </c>
      <c r="H3" s="34">
        <v>4</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7170</v>
      </c>
      <c r="B15" s="35" t="s">
        <v>693</v>
      </c>
      <c r="C15" s="40">
        <v>210866500.28</v>
      </c>
      <c r="D15" s="40">
        <v>166454762.01000002</v>
      </c>
      <c r="E15" s="40">
        <v>113684903.30000003</v>
      </c>
      <c r="F15" s="40">
        <v>263636358.99000001</v>
      </c>
    </row>
    <row r="16" spans="1:10">
      <c r="A16" s="35">
        <v>7180</v>
      </c>
      <c r="B16" s="35" t="s">
        <v>694</v>
      </c>
      <c r="C16" s="40">
        <v>-210866500.28</v>
      </c>
      <c r="D16" s="40">
        <v>113684903.30000001</v>
      </c>
      <c r="E16" s="40">
        <v>166454762.00999999</v>
      </c>
      <c r="F16" s="40">
        <v>-263636358.99000001</v>
      </c>
    </row>
    <row r="17" spans="1:6">
      <c r="A17" s="35">
        <v>7210</v>
      </c>
      <c r="B17" s="35" t="s">
        <v>552</v>
      </c>
      <c r="C17" s="40">
        <v>0</v>
      </c>
      <c r="D17" s="40">
        <v>0</v>
      </c>
      <c r="E17" s="40">
        <v>0</v>
      </c>
      <c r="F17" s="40">
        <v>0</v>
      </c>
    </row>
    <row r="18" spans="1:6">
      <c r="A18" s="35">
        <v>7220</v>
      </c>
      <c r="B18" s="35" t="s">
        <v>553</v>
      </c>
      <c r="C18" s="40">
        <v>0</v>
      </c>
      <c r="D18" s="40">
        <v>0</v>
      </c>
      <c r="E18" s="40">
        <v>0</v>
      </c>
      <c r="F18" s="40">
        <v>0</v>
      </c>
    </row>
    <row r="19" spans="1:6">
      <c r="A19" s="35">
        <v>7230</v>
      </c>
      <c r="B19" s="35" t="s">
        <v>554</v>
      </c>
      <c r="C19" s="40">
        <v>0</v>
      </c>
      <c r="D19" s="40">
        <v>0</v>
      </c>
      <c r="E19" s="40">
        <v>0</v>
      </c>
      <c r="F19" s="40">
        <v>0</v>
      </c>
    </row>
    <row r="20" spans="1:6">
      <c r="A20" s="35">
        <v>7240</v>
      </c>
      <c r="B20" s="35" t="s">
        <v>555</v>
      </c>
      <c r="C20" s="40">
        <v>0</v>
      </c>
      <c r="D20" s="40">
        <v>0</v>
      </c>
      <c r="E20" s="40">
        <v>0</v>
      </c>
      <c r="F20" s="40">
        <v>0</v>
      </c>
    </row>
    <row r="21" spans="1:6">
      <c r="A21" s="35">
        <v>7250</v>
      </c>
      <c r="B21" s="35" t="s">
        <v>556</v>
      </c>
      <c r="C21" s="40">
        <v>0</v>
      </c>
      <c r="D21" s="40">
        <v>0</v>
      </c>
      <c r="E21" s="40">
        <v>0</v>
      </c>
      <c r="F21" s="40">
        <v>0</v>
      </c>
    </row>
    <row r="22" spans="1:6">
      <c r="A22" s="35">
        <v>7260</v>
      </c>
      <c r="B22" s="35" t="s">
        <v>557</v>
      </c>
      <c r="C22" s="40">
        <v>0</v>
      </c>
      <c r="D22" s="40">
        <v>0</v>
      </c>
      <c r="E22" s="40">
        <v>0</v>
      </c>
      <c r="F22" s="40">
        <v>0</v>
      </c>
    </row>
    <row r="23" spans="1:6">
      <c r="A23" s="35">
        <v>7310</v>
      </c>
      <c r="B23" s="35" t="s">
        <v>558</v>
      </c>
      <c r="C23" s="40">
        <v>0</v>
      </c>
      <c r="D23" s="40">
        <v>0</v>
      </c>
      <c r="E23" s="40">
        <v>0</v>
      </c>
      <c r="F23" s="40">
        <v>0</v>
      </c>
    </row>
    <row r="24" spans="1:6">
      <c r="A24" s="35">
        <v>7320</v>
      </c>
      <c r="B24" s="35" t="s">
        <v>559</v>
      </c>
      <c r="C24" s="40">
        <v>0</v>
      </c>
      <c r="D24" s="40">
        <v>0</v>
      </c>
      <c r="E24" s="40">
        <v>0</v>
      </c>
      <c r="F24" s="40">
        <v>0</v>
      </c>
    </row>
    <row r="25" spans="1:6">
      <c r="A25" s="35">
        <v>7330</v>
      </c>
      <c r="B25" s="35" t="s">
        <v>560</v>
      </c>
      <c r="C25" s="40">
        <v>0</v>
      </c>
      <c r="D25" s="40">
        <v>0</v>
      </c>
      <c r="E25" s="40">
        <v>0</v>
      </c>
      <c r="F25" s="40">
        <v>0</v>
      </c>
    </row>
    <row r="26" spans="1:6">
      <c r="A26" s="35">
        <v>7340</v>
      </c>
      <c r="B26" s="35" t="s">
        <v>561</v>
      </c>
      <c r="C26" s="40">
        <v>0</v>
      </c>
      <c r="D26" s="40">
        <v>0</v>
      </c>
      <c r="E26" s="40">
        <v>0</v>
      </c>
      <c r="F26" s="40">
        <v>0</v>
      </c>
    </row>
    <row r="27" spans="1:6">
      <c r="A27" s="35">
        <v>7350</v>
      </c>
      <c r="B27" s="35" t="s">
        <v>562</v>
      </c>
      <c r="C27" s="40">
        <v>0</v>
      </c>
      <c r="D27" s="40">
        <v>0</v>
      </c>
      <c r="E27" s="40">
        <v>0</v>
      </c>
      <c r="F27" s="40">
        <v>0</v>
      </c>
    </row>
    <row r="28" spans="1:6">
      <c r="A28" s="35">
        <v>7360</v>
      </c>
      <c r="B28" s="35" t="s">
        <v>563</v>
      </c>
      <c r="C28" s="40">
        <v>0</v>
      </c>
      <c r="D28" s="40">
        <v>0</v>
      </c>
      <c r="E28" s="40">
        <v>0</v>
      </c>
      <c r="F28" s="40">
        <v>0</v>
      </c>
    </row>
    <row r="29" spans="1:6">
      <c r="A29" s="35">
        <v>7410</v>
      </c>
      <c r="B29" s="35" t="s">
        <v>564</v>
      </c>
      <c r="C29" s="40">
        <v>0</v>
      </c>
      <c r="D29" s="40">
        <v>0</v>
      </c>
      <c r="E29" s="40">
        <v>0</v>
      </c>
      <c r="F29" s="40">
        <v>0</v>
      </c>
    </row>
    <row r="30" spans="1:6">
      <c r="A30" s="35">
        <v>7420</v>
      </c>
      <c r="B30" s="35" t="s">
        <v>565</v>
      </c>
      <c r="C30" s="40">
        <v>0</v>
      </c>
      <c r="D30" s="40">
        <v>0</v>
      </c>
      <c r="E30" s="40">
        <v>0</v>
      </c>
      <c r="F30" s="40">
        <v>0</v>
      </c>
    </row>
    <row r="31" spans="1:6">
      <c r="A31" s="35">
        <v>7510</v>
      </c>
      <c r="B31" s="35" t="s">
        <v>566</v>
      </c>
      <c r="C31" s="40">
        <v>3567358291.4099998</v>
      </c>
      <c r="D31" s="40">
        <v>446052549.87</v>
      </c>
      <c r="E31" s="40">
        <v>471370891.88999999</v>
      </c>
      <c r="F31" s="40">
        <v>3542039949.3899999</v>
      </c>
    </row>
    <row r="32" spans="1:6">
      <c r="A32" s="35">
        <v>7520</v>
      </c>
      <c r="B32" s="35" t="s">
        <v>567</v>
      </c>
      <c r="C32" s="40">
        <v>-3567358291.4099998</v>
      </c>
      <c r="D32" s="40">
        <v>471370891.88999999</v>
      </c>
      <c r="E32" s="40">
        <v>446052549.87</v>
      </c>
      <c r="F32" s="40">
        <v>-3542039949.3899999</v>
      </c>
    </row>
    <row r="33" spans="1:6">
      <c r="A33" s="35">
        <v>7610</v>
      </c>
      <c r="B33" s="35" t="s">
        <v>568</v>
      </c>
      <c r="C33" s="40">
        <v>0</v>
      </c>
      <c r="D33" s="40">
        <v>0</v>
      </c>
      <c r="E33" s="40">
        <v>0</v>
      </c>
      <c r="F33" s="40">
        <v>0</v>
      </c>
    </row>
    <row r="34" spans="1:6">
      <c r="A34" s="35">
        <v>7620</v>
      </c>
      <c r="B34" s="35" t="s">
        <v>569</v>
      </c>
      <c r="C34" s="40">
        <v>0</v>
      </c>
      <c r="D34" s="40">
        <v>0</v>
      </c>
      <c r="E34" s="40">
        <v>0</v>
      </c>
      <c r="F34" s="40">
        <v>0</v>
      </c>
    </row>
    <row r="35" spans="1:6">
      <c r="A35" s="35">
        <v>7630</v>
      </c>
      <c r="B35" s="35" t="s">
        <v>570</v>
      </c>
      <c r="C35" s="40">
        <v>0</v>
      </c>
      <c r="D35" s="40">
        <v>0</v>
      </c>
      <c r="E35" s="40">
        <v>0</v>
      </c>
      <c r="F35" s="40">
        <v>0</v>
      </c>
    </row>
    <row r="36" spans="1:6">
      <c r="A36" s="35">
        <v>7640</v>
      </c>
      <c r="B36" s="35" t="s">
        <v>571</v>
      </c>
      <c r="C36" s="40">
        <v>0</v>
      </c>
      <c r="D36" s="40">
        <v>0</v>
      </c>
      <c r="E36" s="40">
        <v>0</v>
      </c>
      <c r="F36" s="40">
        <v>0</v>
      </c>
    </row>
    <row r="37" spans="1:6">
      <c r="A37" s="35">
        <v>7710</v>
      </c>
      <c r="B37" s="35" t="s">
        <v>695</v>
      </c>
      <c r="C37" s="40">
        <v>103248736.81</v>
      </c>
      <c r="D37" s="40">
        <v>24591448.34</v>
      </c>
      <c r="E37" s="40">
        <v>14419748.640000001</v>
      </c>
      <c r="F37" s="40">
        <v>113420436.51000001</v>
      </c>
    </row>
    <row r="38" spans="1:6">
      <c r="A38" s="35">
        <v>7720</v>
      </c>
      <c r="B38" s="35" t="s">
        <v>696</v>
      </c>
      <c r="C38" s="40">
        <v>-103248736.81</v>
      </c>
      <c r="D38" s="40">
        <v>14419748.640000001</v>
      </c>
      <c r="E38" s="40">
        <v>24591448.34</v>
      </c>
      <c r="F38" s="40">
        <v>-113420436.51000001</v>
      </c>
    </row>
    <row r="39" spans="1:6" s="94" customFormat="1">
      <c r="A39" s="93">
        <v>8000</v>
      </c>
      <c r="B39" s="94" t="s">
        <v>572</v>
      </c>
    </row>
    <row r="40" spans="1:6">
      <c r="A40" s="35">
        <v>8110</v>
      </c>
      <c r="B40" s="35" t="s">
        <v>573</v>
      </c>
      <c r="C40" s="40">
        <v>0</v>
      </c>
      <c r="D40" s="40">
        <v>2213666202.7799997</v>
      </c>
      <c r="E40" s="40">
        <v>0</v>
      </c>
      <c r="F40" s="40">
        <v>2213666202.7799997</v>
      </c>
    </row>
    <row r="41" spans="1:6">
      <c r="A41" s="35">
        <v>8120</v>
      </c>
      <c r="B41" s="35" t="s">
        <v>574</v>
      </c>
      <c r="C41" s="40">
        <v>0</v>
      </c>
      <c r="D41" s="40">
        <v>2486379165.3600001</v>
      </c>
      <c r="E41" s="40">
        <v>2386159816.0399995</v>
      </c>
      <c r="F41" s="40">
        <v>100219349.32000065</v>
      </c>
    </row>
    <row r="42" spans="1:6">
      <c r="A42" s="35">
        <v>8130</v>
      </c>
      <c r="B42" s="35" t="s">
        <v>575</v>
      </c>
      <c r="C42" s="40">
        <v>0</v>
      </c>
      <c r="D42" s="40">
        <v>172493613.25999999</v>
      </c>
      <c r="E42" s="40">
        <v>67687366.689999998</v>
      </c>
      <c r="F42" s="40">
        <v>104806246.56999999</v>
      </c>
    </row>
    <row r="43" spans="1:6">
      <c r="A43" s="35">
        <v>8140</v>
      </c>
      <c r="B43" s="35" t="s">
        <v>576</v>
      </c>
      <c r="C43" s="40">
        <v>0</v>
      </c>
      <c r="D43" s="40">
        <v>2112806472.1800003</v>
      </c>
      <c r="E43" s="40">
        <v>2418691798.6700001</v>
      </c>
      <c r="F43" s="40">
        <v>-305885326.48999977</v>
      </c>
    </row>
    <row r="44" spans="1:6">
      <c r="A44" s="35">
        <v>8150</v>
      </c>
      <c r="B44" s="35" t="s">
        <v>577</v>
      </c>
      <c r="C44" s="40">
        <v>0</v>
      </c>
      <c r="D44" s="40">
        <v>0</v>
      </c>
      <c r="E44" s="40">
        <v>2112806472.1800003</v>
      </c>
      <c r="F44" s="40">
        <v>-2112806472.1800003</v>
      </c>
    </row>
    <row r="45" spans="1:6">
      <c r="A45" s="35">
        <v>8210</v>
      </c>
      <c r="B45" s="35" t="s">
        <v>578</v>
      </c>
      <c r="C45" s="106">
        <v>0</v>
      </c>
      <c r="D45" s="106">
        <v>0</v>
      </c>
      <c r="E45" s="106">
        <v>2213666202.7799993</v>
      </c>
      <c r="F45" s="106">
        <v>-2213666202.7799993</v>
      </c>
    </row>
    <row r="46" spans="1:6">
      <c r="A46" s="35">
        <v>8220</v>
      </c>
      <c r="B46" s="35" t="s">
        <v>579</v>
      </c>
      <c r="C46" s="106">
        <v>0</v>
      </c>
      <c r="D46" s="106">
        <v>6751453087.8799973</v>
      </c>
      <c r="E46" s="106">
        <v>5092511135.2599983</v>
      </c>
      <c r="F46" s="106">
        <v>1658941952.6199989</v>
      </c>
    </row>
    <row r="47" spans="1:6">
      <c r="A47" s="35">
        <v>8230</v>
      </c>
      <c r="B47" s="35" t="s">
        <v>580</v>
      </c>
      <c r="C47" s="106">
        <v>0</v>
      </c>
      <c r="D47" s="106">
        <v>2216232852.3400002</v>
      </c>
      <c r="E47" s="106">
        <v>4449966268.9099998</v>
      </c>
      <c r="F47" s="106">
        <v>-2233733416.5699997</v>
      </c>
    </row>
    <row r="48" spans="1:6">
      <c r="A48" s="35">
        <v>8240</v>
      </c>
      <c r="B48" s="35" t="s">
        <v>581</v>
      </c>
      <c r="C48" s="106">
        <v>0</v>
      </c>
      <c r="D48" s="106">
        <v>2788457666.73</v>
      </c>
      <c r="E48" s="106">
        <v>2086324056.5399976</v>
      </c>
      <c r="F48" s="106">
        <v>702133610.19000244</v>
      </c>
    </row>
    <row r="49" spans="1:6">
      <c r="A49" s="35">
        <v>8250</v>
      </c>
      <c r="B49" s="35" t="s">
        <v>582</v>
      </c>
      <c r="C49" s="106">
        <v>0</v>
      </c>
      <c r="D49" s="106">
        <v>2086324056.5399976</v>
      </c>
      <c r="E49" s="106">
        <v>1937726646.4099989</v>
      </c>
      <c r="F49" s="106">
        <v>148597410.12999868</v>
      </c>
    </row>
    <row r="50" spans="1:6">
      <c r="A50" s="35">
        <v>8260</v>
      </c>
      <c r="B50" s="35" t="s">
        <v>583</v>
      </c>
      <c r="C50" s="106">
        <v>0</v>
      </c>
      <c r="D50" s="106">
        <v>1937726646.4099989</v>
      </c>
      <c r="E50" s="106">
        <v>1917338588.7499995</v>
      </c>
      <c r="F50" s="106">
        <v>20388057.659999371</v>
      </c>
    </row>
    <row r="51" spans="1:6">
      <c r="A51" s="35">
        <v>8270</v>
      </c>
      <c r="B51" s="35" t="s">
        <v>584</v>
      </c>
      <c r="C51" s="106">
        <v>0</v>
      </c>
      <c r="D51" s="106">
        <v>1917338588.7499995</v>
      </c>
      <c r="E51" s="106">
        <v>0</v>
      </c>
      <c r="F51" s="106">
        <v>1917338588.7499995</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7"/>
  <sheetViews>
    <sheetView zoomScale="80" zoomScaleNormal="80" workbookViewId="0">
      <selection activeCell="C16" sqref="C16"/>
    </sheetView>
  </sheetViews>
  <sheetFormatPr baseColWidth="10" defaultColWidth="9.140625" defaultRowHeight="11.25"/>
  <cols>
    <col min="1" max="1" width="10" style="25" customWidth="1"/>
    <col min="2" max="2" width="64.5703125" style="25" bestFit="1" customWidth="1"/>
    <col min="3" max="3" width="16.42578125" style="25" bestFit="1" customWidth="1"/>
    <col min="4" max="4" width="19.140625" style="25" customWidth="1"/>
    <col min="5" max="5" width="28" style="25" customWidth="1"/>
    <col min="6" max="6" width="22.7109375" style="25" customWidth="1"/>
    <col min="7" max="8" width="16.7109375" style="25" customWidth="1"/>
    <col min="9" max="9" width="27.140625" style="25" customWidth="1"/>
    <col min="10" max="16384" width="9.140625" style="25"/>
  </cols>
  <sheetData>
    <row r="1" spans="1:8" s="22" customFormat="1" ht="18.95" customHeight="1">
      <c r="A1" s="749" t="s">
        <v>2606</v>
      </c>
      <c r="B1" s="750"/>
      <c r="C1" s="750"/>
      <c r="D1" s="750"/>
      <c r="E1" s="750"/>
      <c r="F1" s="750"/>
      <c r="G1" s="6" t="s">
        <v>42</v>
      </c>
      <c r="H1" s="21">
        <v>2018</v>
      </c>
    </row>
    <row r="2" spans="1:8" s="22" customFormat="1" ht="18.95" customHeight="1">
      <c r="A2" s="749" t="s">
        <v>107</v>
      </c>
      <c r="B2" s="750"/>
      <c r="C2" s="750"/>
      <c r="D2" s="750"/>
      <c r="E2" s="750"/>
      <c r="F2" s="750"/>
      <c r="G2" s="6" t="s">
        <v>44</v>
      </c>
      <c r="H2" s="21" t="s">
        <v>45</v>
      </c>
    </row>
    <row r="3" spans="1:8" s="22" customFormat="1" ht="18.95" customHeight="1">
      <c r="A3" s="749" t="s">
        <v>2607</v>
      </c>
      <c r="B3" s="750"/>
      <c r="C3" s="750"/>
      <c r="D3" s="750"/>
      <c r="E3" s="750"/>
      <c r="F3" s="750"/>
      <c r="G3" s="6" t="s">
        <v>47</v>
      </c>
      <c r="H3" s="21">
        <v>1</v>
      </c>
    </row>
    <row r="4" spans="1:8">
      <c r="A4" s="23" t="s">
        <v>108</v>
      </c>
      <c r="B4" s="24"/>
      <c r="C4" s="24"/>
      <c r="D4" s="24"/>
      <c r="E4" s="24"/>
      <c r="F4" s="24"/>
      <c r="G4" s="24"/>
      <c r="H4" s="24"/>
    </row>
    <row r="6" spans="1:8">
      <c r="A6" s="24" t="s">
        <v>109</v>
      </c>
      <c r="B6" s="24"/>
      <c r="C6" s="24"/>
      <c r="D6" s="24"/>
      <c r="E6" s="24"/>
      <c r="F6" s="24"/>
      <c r="G6" s="24"/>
      <c r="H6" s="24"/>
    </row>
    <row r="7" spans="1:8">
      <c r="A7" s="26" t="s">
        <v>110</v>
      </c>
      <c r="B7" s="26" t="s">
        <v>111</v>
      </c>
      <c r="C7" s="26" t="s">
        <v>112</v>
      </c>
      <c r="D7" s="26" t="s">
        <v>113</v>
      </c>
      <c r="E7" s="26"/>
      <c r="F7" s="26"/>
      <c r="G7" s="26"/>
      <c r="H7" s="26"/>
    </row>
    <row r="8" spans="1:8">
      <c r="A8" s="27">
        <v>1114</v>
      </c>
      <c r="B8" s="25" t="s">
        <v>114</v>
      </c>
      <c r="C8" s="28">
        <v>0</v>
      </c>
    </row>
    <row r="9" spans="1:8">
      <c r="A9" s="27">
        <v>1115</v>
      </c>
      <c r="B9" s="25" t="s">
        <v>116</v>
      </c>
      <c r="C9" s="28">
        <v>0</v>
      </c>
    </row>
    <row r="10" spans="1:8">
      <c r="A10" s="27">
        <v>1121</v>
      </c>
      <c r="B10" s="25" t="s">
        <v>117</v>
      </c>
      <c r="C10" s="28">
        <v>0</v>
      </c>
    </row>
    <row r="11" spans="1:8">
      <c r="A11" s="27">
        <v>1211</v>
      </c>
      <c r="B11" s="25" t="s">
        <v>118</v>
      </c>
      <c r="C11" s="28">
        <v>0</v>
      </c>
    </row>
    <row r="13" spans="1:8">
      <c r="A13" s="24" t="s">
        <v>119</v>
      </c>
      <c r="B13" s="24"/>
      <c r="C13" s="24"/>
      <c r="D13" s="24"/>
      <c r="E13" s="24"/>
      <c r="F13" s="24"/>
      <c r="G13" s="24"/>
      <c r="H13" s="24"/>
    </row>
    <row r="14" spans="1:8">
      <c r="A14" s="26" t="s">
        <v>110</v>
      </c>
      <c r="B14" s="26" t="s">
        <v>111</v>
      </c>
      <c r="C14" s="26" t="s">
        <v>112</v>
      </c>
      <c r="D14" s="26">
        <v>2017</v>
      </c>
      <c r="E14" s="26">
        <f>D14-1</f>
        <v>2016</v>
      </c>
      <c r="F14" s="26">
        <f>E14-1</f>
        <v>2015</v>
      </c>
      <c r="G14" s="26">
        <f>F14-1</f>
        <v>2014</v>
      </c>
      <c r="H14" s="26" t="s">
        <v>120</v>
      </c>
    </row>
    <row r="15" spans="1:8">
      <c r="A15" s="27">
        <v>1122</v>
      </c>
      <c r="B15" s="25" t="s">
        <v>121</v>
      </c>
      <c r="C15" s="28">
        <v>0</v>
      </c>
      <c r="D15" s="28">
        <v>0</v>
      </c>
      <c r="E15" s="28">
        <v>0</v>
      </c>
      <c r="F15" s="28">
        <v>0</v>
      </c>
      <c r="G15" s="28">
        <v>0</v>
      </c>
    </row>
    <row r="16" spans="1:8">
      <c r="A16" s="27">
        <v>1124</v>
      </c>
      <c r="B16" s="25" t="s">
        <v>122</v>
      </c>
      <c r="C16" s="28">
        <v>0</v>
      </c>
      <c r="D16" s="28">
        <v>0</v>
      </c>
      <c r="E16" s="28">
        <v>12592</v>
      </c>
      <c r="F16" s="28">
        <v>0</v>
      </c>
      <c r="G16" s="28">
        <v>0</v>
      </c>
    </row>
    <row r="18" spans="1:8">
      <c r="A18" s="24" t="s">
        <v>123</v>
      </c>
      <c r="B18" s="24"/>
      <c r="C18" s="24"/>
      <c r="D18" s="24"/>
      <c r="E18" s="24"/>
      <c r="F18" s="24"/>
      <c r="G18" s="24"/>
      <c r="H18" s="24"/>
    </row>
    <row r="19" spans="1:8">
      <c r="A19" s="26" t="s">
        <v>110</v>
      </c>
      <c r="B19" s="26" t="s">
        <v>111</v>
      </c>
      <c r="C19" s="26" t="s">
        <v>112</v>
      </c>
      <c r="D19" s="26" t="s">
        <v>124</v>
      </c>
      <c r="E19" s="26" t="s">
        <v>125</v>
      </c>
      <c r="F19" s="26" t="s">
        <v>126</v>
      </c>
      <c r="G19" s="26" t="s">
        <v>127</v>
      </c>
      <c r="H19" s="26" t="s">
        <v>128</v>
      </c>
    </row>
    <row r="20" spans="1:8">
      <c r="A20" s="27">
        <v>1123</v>
      </c>
      <c r="B20" s="25" t="s">
        <v>129</v>
      </c>
      <c r="C20" s="28">
        <v>0</v>
      </c>
      <c r="D20" s="28">
        <v>0</v>
      </c>
      <c r="E20" s="28">
        <v>0</v>
      </c>
      <c r="F20" s="28">
        <v>0</v>
      </c>
      <c r="G20" s="28">
        <v>0</v>
      </c>
    </row>
    <row r="21" spans="1:8">
      <c r="A21" s="27">
        <v>1125</v>
      </c>
      <c r="B21" s="25" t="s">
        <v>131</v>
      </c>
      <c r="C21" s="28">
        <v>0</v>
      </c>
      <c r="D21" s="28">
        <v>0</v>
      </c>
      <c r="E21" s="28">
        <v>0</v>
      </c>
      <c r="F21" s="28">
        <v>0</v>
      </c>
      <c r="G21" s="28">
        <v>0</v>
      </c>
    </row>
    <row r="22" spans="1:8">
      <c r="A22" s="27">
        <v>1131</v>
      </c>
      <c r="B22" s="25" t="s">
        <v>132</v>
      </c>
      <c r="C22" s="28">
        <v>0</v>
      </c>
      <c r="D22" s="28">
        <v>0</v>
      </c>
      <c r="E22" s="28">
        <v>0</v>
      </c>
      <c r="F22" s="28">
        <v>0</v>
      </c>
      <c r="G22" s="28">
        <v>0</v>
      </c>
    </row>
    <row r="23" spans="1:8">
      <c r="A23" s="27">
        <v>1132</v>
      </c>
      <c r="B23" s="25" t="s">
        <v>134</v>
      </c>
      <c r="C23" s="28">
        <v>0</v>
      </c>
      <c r="D23" s="28">
        <v>0</v>
      </c>
      <c r="E23" s="28">
        <v>0</v>
      </c>
      <c r="F23" s="28">
        <v>0</v>
      </c>
      <c r="G23" s="28">
        <v>0</v>
      </c>
    </row>
    <row r="24" spans="1:8">
      <c r="A24" s="27">
        <v>1133</v>
      </c>
      <c r="B24" s="25" t="s">
        <v>135</v>
      </c>
      <c r="C24" s="28">
        <v>0</v>
      </c>
      <c r="D24" s="28">
        <v>0</v>
      </c>
      <c r="E24" s="28">
        <v>0</v>
      </c>
      <c r="F24" s="28">
        <v>0</v>
      </c>
      <c r="G24" s="28">
        <v>0</v>
      </c>
    </row>
    <row r="25" spans="1:8">
      <c r="A25" s="27">
        <v>1134</v>
      </c>
      <c r="B25" s="25" t="s">
        <v>136</v>
      </c>
      <c r="C25" s="28">
        <v>0</v>
      </c>
      <c r="D25" s="28">
        <v>0</v>
      </c>
      <c r="E25" s="28">
        <v>0</v>
      </c>
      <c r="F25" s="28">
        <v>0</v>
      </c>
      <c r="G25" s="28">
        <v>0</v>
      </c>
    </row>
    <row r="26" spans="1:8">
      <c r="A26" s="27">
        <v>1139</v>
      </c>
      <c r="B26" s="25" t="s">
        <v>137</v>
      </c>
      <c r="C26" s="28">
        <v>0</v>
      </c>
      <c r="D26" s="28">
        <v>0</v>
      </c>
      <c r="E26" s="28">
        <v>0</v>
      </c>
      <c r="F26" s="28">
        <v>0</v>
      </c>
      <c r="G26" s="28">
        <v>0</v>
      </c>
    </row>
    <row r="28" spans="1:8">
      <c r="A28" s="24" t="s">
        <v>138</v>
      </c>
      <c r="B28" s="24"/>
      <c r="C28" s="24"/>
      <c r="D28" s="24"/>
      <c r="E28" s="24"/>
      <c r="F28" s="24"/>
      <c r="G28" s="24"/>
      <c r="H28" s="24"/>
    </row>
    <row r="29" spans="1:8">
      <c r="A29" s="26" t="s">
        <v>110</v>
      </c>
      <c r="B29" s="26" t="s">
        <v>111</v>
      </c>
      <c r="C29" s="26" t="s">
        <v>112</v>
      </c>
      <c r="D29" s="26" t="s">
        <v>139</v>
      </c>
      <c r="E29" s="26" t="s">
        <v>140</v>
      </c>
      <c r="F29" s="26" t="s">
        <v>141</v>
      </c>
      <c r="G29" s="26" t="s">
        <v>142</v>
      </c>
      <c r="H29" s="26"/>
    </row>
    <row r="30" spans="1:8">
      <c r="A30" s="27">
        <v>1140</v>
      </c>
      <c r="B30" s="25" t="s">
        <v>143</v>
      </c>
      <c r="C30" s="28">
        <v>0</v>
      </c>
    </row>
    <row r="31" spans="1:8">
      <c r="A31" s="27">
        <v>1141</v>
      </c>
      <c r="B31" s="25" t="s">
        <v>144</v>
      </c>
      <c r="C31" s="28">
        <v>0</v>
      </c>
    </row>
    <row r="32" spans="1:8">
      <c r="A32" s="27">
        <v>1142</v>
      </c>
      <c r="B32" s="25" t="s">
        <v>145</v>
      </c>
      <c r="C32" s="28">
        <v>0</v>
      </c>
    </row>
    <row r="33" spans="1:8">
      <c r="A33" s="27">
        <v>1143</v>
      </c>
      <c r="B33" s="25" t="s">
        <v>146</v>
      </c>
      <c r="C33" s="28">
        <v>0</v>
      </c>
    </row>
    <row r="34" spans="1:8">
      <c r="A34" s="27">
        <v>1144</v>
      </c>
      <c r="B34" s="25" t="s">
        <v>147</v>
      </c>
      <c r="C34" s="28">
        <v>0</v>
      </c>
    </row>
    <row r="35" spans="1:8">
      <c r="A35" s="27">
        <v>1145</v>
      </c>
      <c r="B35" s="25" t="s">
        <v>148</v>
      </c>
      <c r="C35" s="28">
        <v>0</v>
      </c>
    </row>
    <row r="37" spans="1:8">
      <c r="A37" s="24" t="s">
        <v>149</v>
      </c>
      <c r="B37" s="24"/>
      <c r="C37" s="24"/>
      <c r="D37" s="24"/>
      <c r="E37" s="24"/>
      <c r="F37" s="24"/>
      <c r="G37" s="24"/>
      <c r="H37" s="24"/>
    </row>
    <row r="38" spans="1:8">
      <c r="A38" s="26" t="s">
        <v>110</v>
      </c>
      <c r="B38" s="26" t="s">
        <v>111</v>
      </c>
      <c r="C38" s="26" t="s">
        <v>112</v>
      </c>
      <c r="D38" s="26" t="s">
        <v>150</v>
      </c>
      <c r="E38" s="26" t="s">
        <v>151</v>
      </c>
      <c r="F38" s="26" t="s">
        <v>152</v>
      </c>
      <c r="G38" s="26"/>
      <c r="H38" s="26"/>
    </row>
    <row r="39" spans="1:8">
      <c r="A39" s="27">
        <v>1150</v>
      </c>
      <c r="B39" s="25" t="s">
        <v>153</v>
      </c>
      <c r="C39" s="28">
        <v>0</v>
      </c>
    </row>
    <row r="40" spans="1:8">
      <c r="A40" s="27">
        <v>1151</v>
      </c>
      <c r="B40" s="25" t="s">
        <v>154</v>
      </c>
      <c r="C40" s="28">
        <v>0</v>
      </c>
    </row>
    <row r="42" spans="1:8">
      <c r="A42" s="24" t="s">
        <v>155</v>
      </c>
      <c r="B42" s="24"/>
      <c r="C42" s="24"/>
      <c r="D42" s="24"/>
      <c r="E42" s="24"/>
      <c r="F42" s="24"/>
      <c r="G42" s="24"/>
      <c r="H42" s="24"/>
    </row>
    <row r="43" spans="1:8">
      <c r="A43" s="26" t="s">
        <v>110</v>
      </c>
      <c r="B43" s="26" t="s">
        <v>111</v>
      </c>
      <c r="C43" s="26" t="s">
        <v>112</v>
      </c>
      <c r="D43" s="26" t="s">
        <v>113</v>
      </c>
      <c r="E43" s="26" t="s">
        <v>128</v>
      </c>
      <c r="F43" s="26"/>
      <c r="G43" s="26"/>
      <c r="H43" s="26"/>
    </row>
    <row r="44" spans="1:8">
      <c r="A44" s="27">
        <v>1213</v>
      </c>
      <c r="B44" s="25" t="s">
        <v>156</v>
      </c>
      <c r="C44" s="28">
        <v>0</v>
      </c>
    </row>
    <row r="46" spans="1:8">
      <c r="A46" s="24" t="s">
        <v>157</v>
      </c>
      <c r="B46" s="24"/>
      <c r="C46" s="24"/>
      <c r="D46" s="24"/>
      <c r="E46" s="24"/>
      <c r="F46" s="24"/>
      <c r="G46" s="24"/>
      <c r="H46" s="24"/>
    </row>
    <row r="47" spans="1:8">
      <c r="A47" s="26" t="s">
        <v>110</v>
      </c>
      <c r="B47" s="26" t="s">
        <v>111</v>
      </c>
      <c r="C47" s="26" t="s">
        <v>112</v>
      </c>
      <c r="D47" s="26"/>
      <c r="E47" s="26"/>
      <c r="F47" s="26"/>
      <c r="G47" s="26"/>
      <c r="H47" s="26"/>
    </row>
    <row r="48" spans="1:8">
      <c r="A48" s="27">
        <v>1214</v>
      </c>
      <c r="B48" s="25" t="s">
        <v>158</v>
      </c>
      <c r="C48" s="28">
        <v>0</v>
      </c>
    </row>
    <row r="50" spans="1:9">
      <c r="A50" s="24" t="s">
        <v>159</v>
      </c>
      <c r="B50" s="24"/>
      <c r="C50" s="24"/>
      <c r="D50" s="24"/>
      <c r="E50" s="24"/>
      <c r="F50" s="24"/>
      <c r="G50" s="24"/>
      <c r="H50" s="24"/>
      <c r="I50" s="24"/>
    </row>
    <row r="51" spans="1:9">
      <c r="A51" s="26" t="s">
        <v>110</v>
      </c>
      <c r="B51" s="26" t="s">
        <v>111</v>
      </c>
      <c r="C51" s="26" t="s">
        <v>112</v>
      </c>
      <c r="D51" s="26" t="s">
        <v>160</v>
      </c>
      <c r="E51" s="26" t="s">
        <v>161</v>
      </c>
      <c r="F51" s="26" t="s">
        <v>150</v>
      </c>
      <c r="G51" s="26" t="s">
        <v>162</v>
      </c>
      <c r="H51" s="26" t="s">
        <v>163</v>
      </c>
      <c r="I51" s="26" t="s">
        <v>164</v>
      </c>
    </row>
    <row r="52" spans="1:9">
      <c r="A52" s="27">
        <v>1230</v>
      </c>
      <c r="B52" s="25" t="s">
        <v>165</v>
      </c>
      <c r="C52" s="28">
        <f>+SUM(C53:C59)</f>
        <v>24764626.140000001</v>
      </c>
      <c r="D52" s="28">
        <v>666635.04</v>
      </c>
      <c r="E52" s="28">
        <v>2334651.6816699994</v>
      </c>
      <c r="H52" s="28"/>
    </row>
    <row r="53" spans="1:9">
      <c r="A53" s="27">
        <v>1231</v>
      </c>
      <c r="B53" s="25" t="s">
        <v>168</v>
      </c>
      <c r="C53" s="28">
        <v>4563565</v>
      </c>
      <c r="D53" s="28">
        <v>0</v>
      </c>
      <c r="E53" s="28">
        <v>0</v>
      </c>
    </row>
    <row r="54" spans="1:9">
      <c r="A54" s="27">
        <v>1232</v>
      </c>
      <c r="B54" s="25" t="s">
        <v>170</v>
      </c>
      <c r="C54" s="28">
        <v>0</v>
      </c>
      <c r="D54" s="28">
        <v>0</v>
      </c>
      <c r="E54" s="28">
        <v>0</v>
      </c>
      <c r="H54" s="28"/>
    </row>
    <row r="55" spans="1:9">
      <c r="A55" s="27">
        <v>1233</v>
      </c>
      <c r="B55" s="25" t="s">
        <v>171</v>
      </c>
      <c r="C55" s="28">
        <v>20201061.140000001</v>
      </c>
      <c r="D55" s="28">
        <v>666635.04</v>
      </c>
      <c r="E55" s="28">
        <v>2334651.6800000002</v>
      </c>
    </row>
    <row r="56" spans="1:9">
      <c r="A56" s="27">
        <v>1234</v>
      </c>
      <c r="B56" s="25" t="s">
        <v>172</v>
      </c>
      <c r="C56" s="28">
        <v>0</v>
      </c>
      <c r="D56" s="28">
        <v>0</v>
      </c>
      <c r="E56" s="28">
        <v>0</v>
      </c>
    </row>
    <row r="57" spans="1:9">
      <c r="A57" s="27">
        <v>1235</v>
      </c>
      <c r="B57" s="25" t="s">
        <v>173</v>
      </c>
      <c r="C57" s="28">
        <v>0</v>
      </c>
      <c r="D57" s="28">
        <v>0</v>
      </c>
      <c r="E57" s="28">
        <v>0</v>
      </c>
    </row>
    <row r="58" spans="1:9">
      <c r="A58" s="27">
        <v>1236</v>
      </c>
      <c r="B58" s="25" t="s">
        <v>174</v>
      </c>
      <c r="C58" s="28">
        <v>0</v>
      </c>
      <c r="D58" s="28">
        <v>0</v>
      </c>
      <c r="E58" s="28">
        <v>0</v>
      </c>
    </row>
    <row r="59" spans="1:9">
      <c r="A59" s="27">
        <v>1239</v>
      </c>
      <c r="B59" s="25" t="s">
        <v>175</v>
      </c>
      <c r="C59" s="28">
        <v>0</v>
      </c>
      <c r="D59" s="28">
        <v>0</v>
      </c>
      <c r="E59" s="28">
        <v>0</v>
      </c>
    </row>
    <row r="60" spans="1:9">
      <c r="A60" s="27">
        <v>1240</v>
      </c>
      <c r="B60" s="25" t="s">
        <v>176</v>
      </c>
      <c r="C60" s="28">
        <f>+SUM(C61:C68)</f>
        <v>4462621.83</v>
      </c>
      <c r="D60" s="28">
        <f>+SUM(D61:D68)</f>
        <v>530640.63608333329</v>
      </c>
      <c r="E60" s="28">
        <f>+SUM(E61:E68)</f>
        <v>2557153.1727499999</v>
      </c>
      <c r="G60" s="28"/>
    </row>
    <row r="61" spans="1:9">
      <c r="A61" s="27">
        <v>1241</v>
      </c>
      <c r="B61" s="25" t="s">
        <v>177</v>
      </c>
      <c r="C61" s="28">
        <v>2487827.85</v>
      </c>
      <c r="D61" s="28">
        <v>235105.26499999993</v>
      </c>
      <c r="E61" s="28">
        <v>1193861.19</v>
      </c>
    </row>
    <row r="62" spans="1:9">
      <c r="A62" s="27">
        <v>1242</v>
      </c>
      <c r="B62" s="25" t="s">
        <v>179</v>
      </c>
      <c r="C62" s="28">
        <v>751218.27</v>
      </c>
      <c r="D62" s="28">
        <v>152200.6</v>
      </c>
      <c r="E62" s="28">
        <v>647124.62800000038</v>
      </c>
      <c r="G62" s="28"/>
    </row>
    <row r="63" spans="1:9">
      <c r="A63" s="27">
        <v>1243</v>
      </c>
      <c r="B63" s="25" t="s">
        <v>181</v>
      </c>
      <c r="C63" s="28">
        <v>0</v>
      </c>
      <c r="D63" s="28">
        <v>0</v>
      </c>
      <c r="E63" s="28">
        <v>0</v>
      </c>
    </row>
    <row r="64" spans="1:9">
      <c r="A64" s="27">
        <v>1244</v>
      </c>
      <c r="B64" s="25" t="s">
        <v>182</v>
      </c>
      <c r="C64" s="28">
        <v>477293</v>
      </c>
      <c r="D64" s="28">
        <v>64550.633333333346</v>
      </c>
      <c r="E64" s="28">
        <v>384792.1999999999</v>
      </c>
    </row>
    <row r="65" spans="1:9">
      <c r="A65" s="27">
        <v>1245</v>
      </c>
      <c r="B65" s="25" t="s">
        <v>184</v>
      </c>
      <c r="C65" s="28">
        <v>0</v>
      </c>
      <c r="D65" s="28">
        <v>0</v>
      </c>
      <c r="E65" s="28">
        <v>0</v>
      </c>
    </row>
    <row r="66" spans="1:9">
      <c r="A66" s="27">
        <v>1246</v>
      </c>
      <c r="B66" s="25" t="s">
        <v>186</v>
      </c>
      <c r="C66" s="28">
        <v>746282.71</v>
      </c>
      <c r="D66" s="28">
        <v>78784.137749999951</v>
      </c>
      <c r="E66" s="28">
        <v>331375.15474999981</v>
      </c>
    </row>
    <row r="67" spans="1:9">
      <c r="A67" s="27">
        <v>1247</v>
      </c>
      <c r="B67" s="25" t="s">
        <v>188</v>
      </c>
      <c r="C67" s="28">
        <v>0</v>
      </c>
      <c r="D67" s="28">
        <v>0</v>
      </c>
      <c r="E67" s="28">
        <v>0</v>
      </c>
    </row>
    <row r="68" spans="1:9">
      <c r="A68" s="27">
        <v>1248</v>
      </c>
      <c r="B68" s="25" t="s">
        <v>189</v>
      </c>
      <c r="C68" s="28">
        <v>0</v>
      </c>
      <c r="D68" s="28">
        <v>0</v>
      </c>
      <c r="E68" s="28">
        <v>0</v>
      </c>
    </row>
    <row r="70" spans="1:9">
      <c r="A70" s="24" t="s">
        <v>190</v>
      </c>
      <c r="B70" s="24"/>
      <c r="C70" s="24"/>
      <c r="D70" s="24"/>
      <c r="E70" s="24"/>
      <c r="F70" s="24"/>
      <c r="G70" s="24"/>
      <c r="H70" s="24"/>
      <c r="I70" s="24"/>
    </row>
    <row r="71" spans="1:9">
      <c r="A71" s="26" t="s">
        <v>110</v>
      </c>
      <c r="B71" s="26" t="s">
        <v>111</v>
      </c>
      <c r="C71" s="26" t="s">
        <v>112</v>
      </c>
      <c r="D71" s="26" t="s">
        <v>191</v>
      </c>
      <c r="E71" s="26" t="s">
        <v>192</v>
      </c>
      <c r="F71" s="26" t="s">
        <v>150</v>
      </c>
      <c r="G71" s="26" t="s">
        <v>162</v>
      </c>
      <c r="H71" s="26" t="s">
        <v>163</v>
      </c>
      <c r="I71" s="26" t="s">
        <v>164</v>
      </c>
    </row>
    <row r="72" spans="1:9">
      <c r="A72" s="27">
        <v>1250</v>
      </c>
      <c r="B72" s="25" t="s">
        <v>193</v>
      </c>
      <c r="C72" s="28">
        <f>+C73</f>
        <v>16286.4</v>
      </c>
      <c r="D72" s="28">
        <f>+D73</f>
        <v>2647.2352500000002</v>
      </c>
      <c r="E72" s="28">
        <f>+E73</f>
        <v>8673.2090000000007</v>
      </c>
    </row>
    <row r="73" spans="1:9">
      <c r="A73" s="27">
        <v>1251</v>
      </c>
      <c r="B73" s="25" t="s">
        <v>194</v>
      </c>
      <c r="C73" s="28">
        <v>16286.4</v>
      </c>
      <c r="D73" s="28">
        <v>2647.2352500000002</v>
      </c>
      <c r="E73" s="28">
        <v>8673.2090000000007</v>
      </c>
    </row>
    <row r="74" spans="1:9">
      <c r="A74" s="27">
        <v>1252</v>
      </c>
      <c r="B74" s="25" t="s">
        <v>195</v>
      </c>
      <c r="C74" s="28">
        <v>0</v>
      </c>
      <c r="D74" s="28">
        <v>0</v>
      </c>
      <c r="E74" s="28">
        <v>0</v>
      </c>
    </row>
    <row r="75" spans="1:9">
      <c r="A75" s="27">
        <v>1253</v>
      </c>
      <c r="B75" s="25" t="s">
        <v>196</v>
      </c>
      <c r="C75" s="28">
        <v>0</v>
      </c>
      <c r="D75" s="28">
        <v>0</v>
      </c>
      <c r="E75" s="28">
        <v>0</v>
      </c>
    </row>
    <row r="76" spans="1:9">
      <c r="A76" s="27">
        <v>1254</v>
      </c>
      <c r="B76" s="25" t="s">
        <v>197</v>
      </c>
      <c r="C76" s="28">
        <v>0</v>
      </c>
      <c r="D76" s="28">
        <v>0</v>
      </c>
      <c r="E76" s="28">
        <v>0</v>
      </c>
    </row>
    <row r="77" spans="1:9">
      <c r="A77" s="27">
        <v>1259</v>
      </c>
      <c r="B77" s="25" t="s">
        <v>198</v>
      </c>
      <c r="C77" s="28">
        <v>0</v>
      </c>
      <c r="D77" s="28">
        <v>0</v>
      </c>
      <c r="E77" s="28">
        <v>0</v>
      </c>
    </row>
    <row r="78" spans="1:9">
      <c r="A78" s="27">
        <v>1270</v>
      </c>
      <c r="B78" s="25" t="s">
        <v>199</v>
      </c>
      <c r="C78" s="28">
        <v>0</v>
      </c>
      <c r="D78" s="28">
        <v>0</v>
      </c>
      <c r="E78" s="28">
        <v>0</v>
      </c>
    </row>
    <row r="79" spans="1:9">
      <c r="A79" s="27">
        <v>1271</v>
      </c>
      <c r="B79" s="25" t="s">
        <v>200</v>
      </c>
      <c r="C79" s="28">
        <v>0</v>
      </c>
      <c r="D79" s="28">
        <v>0</v>
      </c>
      <c r="E79" s="28">
        <v>0</v>
      </c>
    </row>
    <row r="80" spans="1:9">
      <c r="A80" s="27">
        <v>1272</v>
      </c>
      <c r="B80" s="25" t="s">
        <v>201</v>
      </c>
      <c r="C80" s="28">
        <v>0</v>
      </c>
      <c r="D80" s="28">
        <v>0</v>
      </c>
      <c r="E80" s="28">
        <v>0</v>
      </c>
    </row>
    <row r="81" spans="1:8">
      <c r="A81" s="27">
        <v>1273</v>
      </c>
      <c r="B81" s="25" t="s">
        <v>202</v>
      </c>
      <c r="C81" s="28">
        <v>0</v>
      </c>
      <c r="D81" s="28">
        <v>0</v>
      </c>
      <c r="E81" s="28">
        <v>0</v>
      </c>
    </row>
    <row r="82" spans="1:8">
      <c r="A82" s="27">
        <v>1274</v>
      </c>
      <c r="B82" s="25" t="s">
        <v>203</v>
      </c>
      <c r="C82" s="28">
        <v>0</v>
      </c>
      <c r="D82" s="28">
        <v>0</v>
      </c>
      <c r="E82" s="28">
        <v>0</v>
      </c>
    </row>
    <row r="83" spans="1:8">
      <c r="A83" s="27">
        <v>1275</v>
      </c>
      <c r="B83" s="25" t="s">
        <v>204</v>
      </c>
      <c r="C83" s="28">
        <v>0</v>
      </c>
      <c r="D83" s="28">
        <v>0</v>
      </c>
      <c r="E83" s="28">
        <v>0</v>
      </c>
    </row>
    <row r="84" spans="1:8">
      <c r="A84" s="27">
        <v>1279</v>
      </c>
      <c r="B84" s="25" t="s">
        <v>205</v>
      </c>
      <c r="C84" s="28">
        <v>0</v>
      </c>
      <c r="D84" s="28">
        <v>0</v>
      </c>
      <c r="E84" s="28">
        <v>0</v>
      </c>
    </row>
    <row r="86" spans="1:8">
      <c r="A86" s="24" t="s">
        <v>206</v>
      </c>
      <c r="B86" s="24"/>
      <c r="C86" s="24"/>
      <c r="D86" s="24"/>
      <c r="E86" s="24"/>
      <c r="F86" s="24"/>
      <c r="G86" s="24"/>
      <c r="H86" s="24"/>
    </row>
    <row r="87" spans="1:8">
      <c r="A87" s="26" t="s">
        <v>110</v>
      </c>
      <c r="B87" s="26" t="s">
        <v>111</v>
      </c>
      <c r="C87" s="26" t="s">
        <v>112</v>
      </c>
      <c r="D87" s="26" t="s">
        <v>207</v>
      </c>
      <c r="E87" s="26"/>
      <c r="F87" s="26"/>
      <c r="G87" s="26"/>
      <c r="H87" s="26"/>
    </row>
    <row r="88" spans="1:8">
      <c r="A88" s="27">
        <v>1160</v>
      </c>
      <c r="B88" s="25" t="s">
        <v>208</v>
      </c>
      <c r="C88" s="28">
        <v>0</v>
      </c>
    </row>
    <row r="89" spans="1:8">
      <c r="A89" s="27">
        <v>1161</v>
      </c>
      <c r="B89" s="25" t="s">
        <v>209</v>
      </c>
      <c r="C89" s="28">
        <v>0</v>
      </c>
    </row>
    <row r="90" spans="1:8">
      <c r="A90" s="27">
        <v>1162</v>
      </c>
      <c r="B90" s="25" t="s">
        <v>210</v>
      </c>
      <c r="C90" s="28">
        <v>0</v>
      </c>
    </row>
    <row r="92" spans="1:8">
      <c r="A92" s="24" t="s">
        <v>211</v>
      </c>
      <c r="B92" s="24"/>
      <c r="C92" s="24"/>
      <c r="D92" s="24"/>
      <c r="E92" s="24"/>
      <c r="F92" s="24"/>
      <c r="G92" s="24"/>
      <c r="H92" s="24"/>
    </row>
    <row r="93" spans="1:8">
      <c r="A93" s="26" t="s">
        <v>110</v>
      </c>
      <c r="B93" s="26" t="s">
        <v>111</v>
      </c>
      <c r="C93" s="26" t="s">
        <v>112</v>
      </c>
      <c r="D93" s="26" t="s">
        <v>128</v>
      </c>
      <c r="E93" s="26"/>
      <c r="F93" s="26"/>
      <c r="G93" s="26"/>
      <c r="H93" s="26"/>
    </row>
    <row r="94" spans="1:8">
      <c r="A94" s="27">
        <v>1290</v>
      </c>
      <c r="B94" s="25" t="s">
        <v>212</v>
      </c>
      <c r="C94" s="28">
        <v>0</v>
      </c>
    </row>
    <row r="95" spans="1:8">
      <c r="A95" s="27">
        <v>1291</v>
      </c>
      <c r="B95" s="25" t="s">
        <v>213</v>
      </c>
      <c r="C95" s="28">
        <v>0</v>
      </c>
    </row>
    <row r="96" spans="1:8">
      <c r="A96" s="27">
        <v>1292</v>
      </c>
      <c r="B96" s="25" t="s">
        <v>214</v>
      </c>
      <c r="C96" s="28">
        <v>0</v>
      </c>
    </row>
    <row r="97" spans="1:8">
      <c r="A97" s="27">
        <v>1293</v>
      </c>
      <c r="B97" s="25" t="s">
        <v>215</v>
      </c>
      <c r="C97" s="28">
        <v>0</v>
      </c>
    </row>
    <row r="99" spans="1:8">
      <c r="A99" s="24" t="s">
        <v>216</v>
      </c>
      <c r="B99" s="24"/>
      <c r="C99" s="24"/>
      <c r="D99" s="24"/>
      <c r="E99" s="24"/>
      <c r="F99" s="24"/>
      <c r="G99" s="24"/>
      <c r="H99" s="24"/>
    </row>
    <row r="100" spans="1:8">
      <c r="A100" s="26" t="s">
        <v>110</v>
      </c>
      <c r="B100" s="26" t="s">
        <v>111</v>
      </c>
      <c r="C100" s="26" t="s">
        <v>112</v>
      </c>
      <c r="D100" s="26" t="s">
        <v>124</v>
      </c>
      <c r="E100" s="26" t="s">
        <v>125</v>
      </c>
      <c r="F100" s="26" t="s">
        <v>126</v>
      </c>
      <c r="G100" s="26" t="s">
        <v>217</v>
      </c>
      <c r="H100" s="26" t="s">
        <v>218</v>
      </c>
    </row>
    <row r="101" spans="1:8">
      <c r="A101" s="27">
        <v>2110</v>
      </c>
      <c r="B101" s="25" t="s">
        <v>219</v>
      </c>
      <c r="C101" s="28">
        <v>317991.74</v>
      </c>
      <c r="D101" s="28">
        <f>+SUM(D102:D113)</f>
        <v>317991.74</v>
      </c>
      <c r="E101" s="28">
        <f>+SUM(E102:E113)</f>
        <v>0</v>
      </c>
      <c r="F101" s="28">
        <f>+SUM(F102:F113)</f>
        <v>0</v>
      </c>
      <c r="G101" s="28">
        <f>+SUM(G102:G113)</f>
        <v>0</v>
      </c>
    </row>
    <row r="102" spans="1:8">
      <c r="A102" s="27">
        <v>2111</v>
      </c>
      <c r="B102" s="25" t="s">
        <v>220</v>
      </c>
      <c r="C102" s="28">
        <v>10.47</v>
      </c>
      <c r="D102" s="28">
        <v>10.47</v>
      </c>
      <c r="E102" s="28">
        <v>0</v>
      </c>
      <c r="F102" s="28">
        <v>0</v>
      </c>
      <c r="G102" s="28">
        <v>0</v>
      </c>
      <c r="H102" s="25" t="s">
        <v>697</v>
      </c>
    </row>
    <row r="103" spans="1:8">
      <c r="A103" s="27">
        <v>2112</v>
      </c>
      <c r="B103" s="25" t="s">
        <v>221</v>
      </c>
      <c r="C103" s="28">
        <v>-1.2</v>
      </c>
      <c r="D103" s="28">
        <v>-1.2</v>
      </c>
      <c r="E103" s="28">
        <v>0</v>
      </c>
      <c r="F103" s="28">
        <v>0</v>
      </c>
      <c r="G103" s="28">
        <v>0</v>
      </c>
      <c r="H103" s="25" t="s">
        <v>698</v>
      </c>
    </row>
    <row r="104" spans="1:8">
      <c r="A104" s="27">
        <v>2113</v>
      </c>
      <c r="B104" s="25" t="s">
        <v>222</v>
      </c>
      <c r="C104" s="28">
        <v>0</v>
      </c>
      <c r="D104" s="28">
        <v>0</v>
      </c>
      <c r="E104" s="28">
        <v>0</v>
      </c>
      <c r="F104" s="28">
        <v>0</v>
      </c>
      <c r="G104" s="28">
        <v>0</v>
      </c>
    </row>
    <row r="105" spans="1:8">
      <c r="A105" s="27">
        <v>2114</v>
      </c>
      <c r="B105" s="25" t="s">
        <v>223</v>
      </c>
      <c r="C105" s="28">
        <v>0</v>
      </c>
      <c r="D105" s="28">
        <v>0</v>
      </c>
      <c r="E105" s="28">
        <v>0</v>
      </c>
      <c r="F105" s="28">
        <v>0</v>
      </c>
      <c r="G105" s="28">
        <v>0</v>
      </c>
    </row>
    <row r="106" spans="1:8">
      <c r="A106" s="27">
        <v>2115</v>
      </c>
      <c r="B106" s="25" t="s">
        <v>224</v>
      </c>
      <c r="C106" s="28">
        <v>0</v>
      </c>
      <c r="D106" s="28">
        <v>0</v>
      </c>
      <c r="E106" s="28">
        <v>0</v>
      </c>
      <c r="F106" s="28">
        <v>0</v>
      </c>
      <c r="G106" s="28">
        <v>0</v>
      </c>
    </row>
    <row r="107" spans="1:8">
      <c r="A107" s="27">
        <v>2116</v>
      </c>
      <c r="B107" s="25" t="s">
        <v>225</v>
      </c>
      <c r="C107" s="28">
        <v>0</v>
      </c>
      <c r="D107" s="28">
        <v>0</v>
      </c>
      <c r="E107" s="28">
        <v>0</v>
      </c>
      <c r="F107" s="28">
        <v>0</v>
      </c>
      <c r="G107" s="28">
        <v>0</v>
      </c>
    </row>
    <row r="108" spans="1:8">
      <c r="A108" s="27">
        <v>2117</v>
      </c>
      <c r="B108" s="25" t="s">
        <v>226</v>
      </c>
      <c r="C108" s="28">
        <v>317982.46999999997</v>
      </c>
      <c r="D108" s="28">
        <v>317982.46999999997</v>
      </c>
      <c r="E108" s="28">
        <v>0</v>
      </c>
      <c r="F108" s="28">
        <v>0</v>
      </c>
      <c r="G108" s="28">
        <v>0</v>
      </c>
      <c r="H108" s="25" t="s">
        <v>699</v>
      </c>
    </row>
    <row r="109" spans="1:8">
      <c r="A109" s="27">
        <v>2118</v>
      </c>
      <c r="B109" s="25" t="s">
        <v>227</v>
      </c>
      <c r="C109" s="28">
        <v>0</v>
      </c>
      <c r="D109" s="28">
        <v>0</v>
      </c>
      <c r="E109" s="28">
        <v>0</v>
      </c>
      <c r="F109" s="28">
        <v>0</v>
      </c>
      <c r="G109" s="28">
        <v>0</v>
      </c>
    </row>
    <row r="110" spans="1:8">
      <c r="A110" s="27">
        <v>2119</v>
      </c>
      <c r="B110" s="25" t="s">
        <v>228</v>
      </c>
      <c r="C110" s="28">
        <v>0</v>
      </c>
      <c r="D110" s="28">
        <v>0</v>
      </c>
      <c r="E110" s="28">
        <v>0</v>
      </c>
      <c r="F110" s="28">
        <v>0</v>
      </c>
      <c r="G110" s="28">
        <v>0</v>
      </c>
    </row>
    <row r="111" spans="1:8">
      <c r="A111" s="27">
        <v>2120</v>
      </c>
      <c r="B111" s="25" t="s">
        <v>229</v>
      </c>
      <c r="C111" s="28">
        <v>0</v>
      </c>
      <c r="D111" s="28">
        <v>0</v>
      </c>
      <c r="E111" s="28">
        <v>0</v>
      </c>
      <c r="F111" s="28">
        <v>0</v>
      </c>
      <c r="G111" s="28">
        <v>0</v>
      </c>
    </row>
    <row r="112" spans="1:8">
      <c r="A112" s="27">
        <v>2121</v>
      </c>
      <c r="B112" s="25" t="s">
        <v>230</v>
      </c>
      <c r="C112" s="28">
        <v>0</v>
      </c>
      <c r="D112" s="28">
        <v>0</v>
      </c>
      <c r="E112" s="28">
        <v>0</v>
      </c>
      <c r="F112" s="28">
        <v>0</v>
      </c>
      <c r="G112" s="28">
        <v>0</v>
      </c>
    </row>
    <row r="113" spans="1:8">
      <c r="A113" s="27">
        <v>2122</v>
      </c>
      <c r="B113" s="25" t="s">
        <v>231</v>
      </c>
      <c r="C113" s="28">
        <v>0</v>
      </c>
      <c r="D113" s="28">
        <v>0</v>
      </c>
      <c r="E113" s="28">
        <v>0</v>
      </c>
      <c r="F113" s="28">
        <v>0</v>
      </c>
      <c r="G113" s="28">
        <v>0</v>
      </c>
    </row>
    <row r="114" spans="1:8">
      <c r="A114" s="27">
        <v>2129</v>
      </c>
      <c r="B114" s="25" t="s">
        <v>232</v>
      </c>
      <c r="C114" s="28">
        <v>0</v>
      </c>
      <c r="D114" s="28">
        <v>0</v>
      </c>
      <c r="E114" s="28">
        <v>0</v>
      </c>
      <c r="F114" s="28">
        <v>0</v>
      </c>
      <c r="G114" s="28">
        <v>0</v>
      </c>
    </row>
    <row r="116" spans="1:8">
      <c r="A116" s="24" t="s">
        <v>233</v>
      </c>
      <c r="B116" s="24"/>
      <c r="C116" s="24"/>
      <c r="D116" s="24"/>
      <c r="E116" s="24"/>
      <c r="F116" s="24"/>
      <c r="G116" s="24"/>
      <c r="H116" s="24"/>
    </row>
    <row r="117" spans="1:8">
      <c r="A117" s="26" t="s">
        <v>110</v>
      </c>
      <c r="B117" s="26" t="s">
        <v>111</v>
      </c>
      <c r="C117" s="26" t="s">
        <v>112</v>
      </c>
      <c r="D117" s="26" t="s">
        <v>234</v>
      </c>
      <c r="E117" s="26" t="s">
        <v>128</v>
      </c>
      <c r="F117" s="26"/>
      <c r="G117" s="26"/>
      <c r="H117" s="26"/>
    </row>
    <row r="118" spans="1:8">
      <c r="A118" s="27">
        <v>2160</v>
      </c>
      <c r="B118" s="25" t="s">
        <v>235</v>
      </c>
      <c r="C118" s="28">
        <v>0</v>
      </c>
    </row>
    <row r="119" spans="1:8">
      <c r="A119" s="27">
        <v>2161</v>
      </c>
      <c r="B119" s="25" t="s">
        <v>236</v>
      </c>
      <c r="C119" s="28">
        <v>0</v>
      </c>
    </row>
    <row r="120" spans="1:8">
      <c r="A120" s="27">
        <v>2162</v>
      </c>
      <c r="B120" s="25" t="s">
        <v>237</v>
      </c>
      <c r="C120" s="28">
        <v>0</v>
      </c>
    </row>
    <row r="121" spans="1:8">
      <c r="A121" s="27">
        <v>2163</v>
      </c>
      <c r="B121" s="25" t="s">
        <v>238</v>
      </c>
      <c r="C121" s="28">
        <v>0</v>
      </c>
    </row>
    <row r="122" spans="1:8">
      <c r="A122" s="27">
        <v>2164</v>
      </c>
      <c r="B122" s="25" t="s">
        <v>239</v>
      </c>
      <c r="C122" s="28">
        <v>0</v>
      </c>
    </row>
    <row r="123" spans="1:8">
      <c r="A123" s="27">
        <v>2165</v>
      </c>
      <c r="B123" s="25" t="s">
        <v>240</v>
      </c>
      <c r="C123" s="28">
        <v>0</v>
      </c>
    </row>
    <row r="124" spans="1:8">
      <c r="A124" s="27">
        <v>2166</v>
      </c>
      <c r="B124" s="25" t="s">
        <v>241</v>
      </c>
      <c r="C124" s="28">
        <v>0</v>
      </c>
    </row>
    <row r="125" spans="1:8">
      <c r="A125" s="27">
        <v>2250</v>
      </c>
      <c r="B125" s="25" t="s">
        <v>242</v>
      </c>
      <c r="C125" s="28">
        <v>0</v>
      </c>
    </row>
    <row r="126" spans="1:8">
      <c r="A126" s="27">
        <v>2251</v>
      </c>
      <c r="B126" s="25" t="s">
        <v>243</v>
      </c>
      <c r="C126" s="28">
        <v>0</v>
      </c>
    </row>
    <row r="127" spans="1:8">
      <c r="A127" s="27">
        <v>2252</v>
      </c>
      <c r="B127" s="25" t="s">
        <v>244</v>
      </c>
      <c r="C127" s="28">
        <v>0</v>
      </c>
    </row>
    <row r="128" spans="1:8">
      <c r="A128" s="27">
        <v>2253</v>
      </c>
      <c r="B128" s="25" t="s">
        <v>245</v>
      </c>
      <c r="C128" s="28">
        <v>0</v>
      </c>
    </row>
    <row r="129" spans="1:8">
      <c r="A129" s="27">
        <v>2254</v>
      </c>
      <c r="B129" s="25" t="s">
        <v>246</v>
      </c>
      <c r="C129" s="28">
        <v>0</v>
      </c>
    </row>
    <row r="130" spans="1:8">
      <c r="A130" s="27">
        <v>2255</v>
      </c>
      <c r="B130" s="25" t="s">
        <v>247</v>
      </c>
      <c r="C130" s="28">
        <v>0</v>
      </c>
    </row>
    <row r="131" spans="1:8">
      <c r="A131" s="27">
        <v>2256</v>
      </c>
      <c r="B131" s="25" t="s">
        <v>248</v>
      </c>
      <c r="C131" s="28">
        <v>0</v>
      </c>
    </row>
    <row r="133" spans="1:8">
      <c r="A133" s="24" t="s">
        <v>249</v>
      </c>
      <c r="B133" s="24"/>
      <c r="C133" s="24"/>
      <c r="D133" s="24"/>
      <c r="E133" s="24"/>
      <c r="F133" s="24"/>
      <c r="G133" s="24"/>
      <c r="H133" s="24"/>
    </row>
    <row r="134" spans="1:8">
      <c r="A134" s="29" t="s">
        <v>110</v>
      </c>
      <c r="B134" s="29" t="s">
        <v>111</v>
      </c>
      <c r="C134" s="29" t="s">
        <v>112</v>
      </c>
      <c r="D134" s="29" t="s">
        <v>234</v>
      </c>
      <c r="E134" s="29" t="s">
        <v>128</v>
      </c>
      <c r="F134" s="29"/>
      <c r="G134" s="29"/>
      <c r="H134" s="29"/>
    </row>
    <row r="135" spans="1:8">
      <c r="A135" s="27">
        <v>2159</v>
      </c>
      <c r="B135" s="25" t="s">
        <v>250</v>
      </c>
      <c r="C135" s="28">
        <v>0</v>
      </c>
    </row>
    <row r="136" spans="1:8">
      <c r="A136" s="27">
        <v>2199</v>
      </c>
      <c r="B136" s="25" t="s">
        <v>251</v>
      </c>
      <c r="C136" s="28">
        <v>0</v>
      </c>
    </row>
    <row r="137" spans="1:8">
      <c r="A137" s="27">
        <v>2240</v>
      </c>
      <c r="B137" s="25" t="s">
        <v>252</v>
      </c>
      <c r="C137" s="28">
        <v>0</v>
      </c>
    </row>
    <row r="138" spans="1:8">
      <c r="A138" s="27">
        <v>2241</v>
      </c>
      <c r="B138" s="25" t="s">
        <v>253</v>
      </c>
      <c r="C138" s="28">
        <v>0</v>
      </c>
    </row>
    <row r="139" spans="1:8">
      <c r="A139" s="27">
        <v>2242</v>
      </c>
      <c r="B139" s="25" t="s">
        <v>254</v>
      </c>
      <c r="C139" s="28">
        <v>0</v>
      </c>
    </row>
    <row r="140" spans="1:8">
      <c r="A140" s="27">
        <v>2249</v>
      </c>
      <c r="B140" s="25" t="s">
        <v>255</v>
      </c>
      <c r="C140" s="28">
        <v>0</v>
      </c>
    </row>
    <row r="142" spans="1:8" ht="22.5">
      <c r="B142" s="139" t="s">
        <v>104</v>
      </c>
    </row>
    <row r="143" spans="1:8">
      <c r="B143" s="139"/>
    </row>
    <row r="144" spans="1:8">
      <c r="B144" s="139" t="s">
        <v>700</v>
      </c>
    </row>
    <row r="145" spans="2:2" ht="22.5">
      <c r="B145" s="139" t="s">
        <v>701</v>
      </c>
    </row>
    <row r="146" spans="2:2">
      <c r="B146" s="140" t="s">
        <v>702</v>
      </c>
    </row>
    <row r="147" spans="2:2" ht="22.5">
      <c r="B147" s="141" t="s">
        <v>703</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40" fitToHeight="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6"/>
  <sheetViews>
    <sheetView zoomScaleNormal="100" workbookViewId="0">
      <selection activeCell="C16" sqref="C16"/>
    </sheetView>
  </sheetViews>
  <sheetFormatPr baseColWidth="10" defaultColWidth="9.140625" defaultRowHeight="11.25"/>
  <cols>
    <col min="1" max="1" width="10" style="25" customWidth="1"/>
    <col min="2" max="2" width="83" style="25" customWidth="1"/>
    <col min="3" max="3" width="27.42578125" style="25" customWidth="1"/>
    <col min="4" max="4" width="30" style="25" customWidth="1"/>
    <col min="5" max="5" width="16.7109375" style="25" customWidth="1"/>
    <col min="6" max="16384" width="9.140625" style="25"/>
  </cols>
  <sheetData>
    <row r="1" spans="1:5" s="30" customFormat="1" ht="18.95" customHeight="1">
      <c r="A1" s="747" t="str">
        <f>'ESF-IMM'!A1</f>
        <v>INSTITUTO MUNICIPAL DE LAS MUJERES</v>
      </c>
      <c r="B1" s="747"/>
      <c r="C1" s="747"/>
      <c r="D1" s="6" t="s">
        <v>42</v>
      </c>
      <c r="E1" s="21">
        <v>2018</v>
      </c>
    </row>
    <row r="2" spans="1:5" s="22" customFormat="1" ht="18.95" customHeight="1">
      <c r="A2" s="747" t="s">
        <v>256</v>
      </c>
      <c r="B2" s="747"/>
      <c r="C2" s="747"/>
      <c r="D2" s="6" t="s">
        <v>44</v>
      </c>
      <c r="E2" s="21" t="s">
        <v>45</v>
      </c>
    </row>
    <row r="3" spans="1:5" s="22" customFormat="1" ht="18.95" customHeight="1">
      <c r="A3" s="747" t="str">
        <f>'ESF-IMM'!A3</f>
        <v>Correspondiente del 01 DE ENERO al 31 DE DICIEMBRE DE 2018</v>
      </c>
      <c r="B3" s="747"/>
      <c r="C3" s="747"/>
      <c r="D3" s="6" t="s">
        <v>47</v>
      </c>
      <c r="E3" s="21">
        <v>1</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27">
        <v>4100</v>
      </c>
      <c r="B8" s="25" t="s">
        <v>259</v>
      </c>
      <c r="C8" s="28">
        <v>0</v>
      </c>
    </row>
    <row r="9" spans="1:5">
      <c r="A9" s="27">
        <v>4110</v>
      </c>
      <c r="B9" s="25" t="s">
        <v>260</v>
      </c>
      <c r="C9" s="28">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row>
    <row r="14" spans="1:5">
      <c r="A14" s="27">
        <v>4115</v>
      </c>
      <c r="B14" s="25" t="s">
        <v>265</v>
      </c>
      <c r="C14" s="28">
        <v>0</v>
      </c>
    </row>
    <row r="15" spans="1:5">
      <c r="A15" s="27">
        <v>4116</v>
      </c>
      <c r="B15" s="25" t="s">
        <v>266</v>
      </c>
      <c r="C15" s="28">
        <v>0</v>
      </c>
    </row>
    <row r="16" spans="1:5">
      <c r="A16" s="27">
        <v>4117</v>
      </c>
      <c r="B16" s="25" t="s">
        <v>267</v>
      </c>
      <c r="C16" s="28">
        <v>0</v>
      </c>
    </row>
    <row r="17" spans="1:3">
      <c r="A17" s="27">
        <v>4119</v>
      </c>
      <c r="B17" s="25" t="s">
        <v>268</v>
      </c>
      <c r="C17" s="28">
        <v>0</v>
      </c>
    </row>
    <row r="18" spans="1:3">
      <c r="A18" s="27">
        <v>4120</v>
      </c>
      <c r="B18" s="25" t="s">
        <v>269</v>
      </c>
      <c r="C18" s="28">
        <v>0</v>
      </c>
    </row>
    <row r="19" spans="1:3">
      <c r="A19" s="27">
        <v>4121</v>
      </c>
      <c r="B19" s="25" t="s">
        <v>270</v>
      </c>
      <c r="C19" s="28">
        <v>0</v>
      </c>
    </row>
    <row r="20" spans="1:3">
      <c r="A20" s="27">
        <v>4122</v>
      </c>
      <c r="B20" s="25" t="s">
        <v>271</v>
      </c>
      <c r="C20" s="28">
        <v>0</v>
      </c>
    </row>
    <row r="21" spans="1:3">
      <c r="A21" s="27">
        <v>4123</v>
      </c>
      <c r="B21" s="25" t="s">
        <v>272</v>
      </c>
      <c r="C21" s="28">
        <v>0</v>
      </c>
    </row>
    <row r="22" spans="1:3">
      <c r="A22" s="27">
        <v>4124</v>
      </c>
      <c r="B22" s="25" t="s">
        <v>273</v>
      </c>
      <c r="C22" s="28">
        <v>0</v>
      </c>
    </row>
    <row r="23" spans="1:3">
      <c r="A23" s="27">
        <v>4129</v>
      </c>
      <c r="B23" s="25" t="s">
        <v>274</v>
      </c>
      <c r="C23" s="28">
        <v>0</v>
      </c>
    </row>
    <row r="24" spans="1:3">
      <c r="A24" s="27">
        <v>4130</v>
      </c>
      <c r="B24" s="25" t="s">
        <v>275</v>
      </c>
      <c r="C24" s="28">
        <v>0</v>
      </c>
    </row>
    <row r="25" spans="1:3">
      <c r="A25" s="27">
        <v>4131</v>
      </c>
      <c r="B25" s="25" t="s">
        <v>276</v>
      </c>
      <c r="C25" s="28">
        <v>0</v>
      </c>
    </row>
    <row r="26" spans="1:3">
      <c r="A26" s="27">
        <v>4140</v>
      </c>
      <c r="B26" s="25" t="s">
        <v>277</v>
      </c>
      <c r="C26" s="28">
        <v>0</v>
      </c>
    </row>
    <row r="27" spans="1:3">
      <c r="A27" s="27">
        <v>4141</v>
      </c>
      <c r="B27" s="25" t="s">
        <v>278</v>
      </c>
      <c r="C27" s="28">
        <v>0</v>
      </c>
    </row>
    <row r="28" spans="1:3">
      <c r="A28" s="27">
        <v>4142</v>
      </c>
      <c r="B28" s="25" t="s">
        <v>279</v>
      </c>
      <c r="C28" s="28">
        <v>0</v>
      </c>
    </row>
    <row r="29" spans="1:3">
      <c r="A29" s="27">
        <v>4143</v>
      </c>
      <c r="B29" s="25" t="s">
        <v>280</v>
      </c>
      <c r="C29" s="28">
        <v>0</v>
      </c>
    </row>
    <row r="30" spans="1:3">
      <c r="A30" s="27">
        <v>4144</v>
      </c>
      <c r="B30" s="25" t="s">
        <v>282</v>
      </c>
      <c r="C30" s="28">
        <v>0</v>
      </c>
    </row>
    <row r="31" spans="1:3">
      <c r="A31" s="27">
        <v>4149</v>
      </c>
      <c r="B31" s="25" t="s">
        <v>283</v>
      </c>
      <c r="C31" s="28">
        <v>0</v>
      </c>
    </row>
    <row r="32" spans="1:3">
      <c r="A32" s="27">
        <v>4150</v>
      </c>
      <c r="B32" s="25" t="s">
        <v>284</v>
      </c>
      <c r="C32" s="28">
        <v>0</v>
      </c>
    </row>
    <row r="33" spans="1:3">
      <c r="A33" s="27">
        <v>4151</v>
      </c>
      <c r="B33" s="25" t="s">
        <v>285</v>
      </c>
      <c r="C33" s="28">
        <v>0</v>
      </c>
    </row>
    <row r="34" spans="1:3">
      <c r="A34" s="27">
        <v>4152</v>
      </c>
      <c r="B34" s="25" t="s">
        <v>286</v>
      </c>
      <c r="C34" s="28">
        <v>0</v>
      </c>
    </row>
    <row r="35" spans="1:3">
      <c r="A35" s="27">
        <v>4153</v>
      </c>
      <c r="B35" s="25" t="s">
        <v>287</v>
      </c>
      <c r="C35" s="28">
        <v>0</v>
      </c>
    </row>
    <row r="36" spans="1:3">
      <c r="A36" s="27">
        <v>4159</v>
      </c>
      <c r="B36" s="25" t="s">
        <v>288</v>
      </c>
      <c r="C36" s="28">
        <v>0</v>
      </c>
    </row>
    <row r="37" spans="1:3">
      <c r="A37" s="27">
        <v>4160</v>
      </c>
      <c r="B37" s="25" t="s">
        <v>290</v>
      </c>
      <c r="C37" s="28">
        <v>0</v>
      </c>
    </row>
    <row r="38" spans="1:3">
      <c r="A38" s="27">
        <v>4161</v>
      </c>
      <c r="B38" s="25" t="s">
        <v>291</v>
      </c>
      <c r="C38" s="28">
        <v>0</v>
      </c>
    </row>
    <row r="39" spans="1:3">
      <c r="A39" s="27">
        <v>4162</v>
      </c>
      <c r="B39" s="25" t="s">
        <v>292</v>
      </c>
      <c r="C39" s="28">
        <v>0</v>
      </c>
    </row>
    <row r="40" spans="1:3">
      <c r="A40" s="27">
        <v>4163</v>
      </c>
      <c r="B40" s="25" t="s">
        <v>293</v>
      </c>
      <c r="C40" s="28">
        <v>0</v>
      </c>
    </row>
    <row r="41" spans="1:3">
      <c r="A41" s="27">
        <v>4164</v>
      </c>
      <c r="B41" s="25" t="s">
        <v>294</v>
      </c>
      <c r="C41" s="28">
        <v>0</v>
      </c>
    </row>
    <row r="42" spans="1:3">
      <c r="A42" s="27">
        <v>4165</v>
      </c>
      <c r="B42" s="25" t="s">
        <v>295</v>
      </c>
      <c r="C42" s="28">
        <v>0</v>
      </c>
    </row>
    <row r="43" spans="1:3">
      <c r="A43" s="27">
        <v>4166</v>
      </c>
      <c r="B43" s="25" t="s">
        <v>296</v>
      </c>
      <c r="C43" s="28">
        <v>0</v>
      </c>
    </row>
    <row r="44" spans="1:3">
      <c r="A44" s="27">
        <v>4167</v>
      </c>
      <c r="B44" s="25" t="s">
        <v>297</v>
      </c>
      <c r="C44" s="28">
        <v>0</v>
      </c>
    </row>
    <row r="45" spans="1:3">
      <c r="A45" s="27">
        <v>4168</v>
      </c>
      <c r="B45" s="25" t="s">
        <v>298</v>
      </c>
      <c r="C45" s="28">
        <v>0</v>
      </c>
    </row>
    <row r="46" spans="1:3">
      <c r="A46" s="27">
        <v>4169</v>
      </c>
      <c r="B46" s="25" t="s">
        <v>299</v>
      </c>
      <c r="C46" s="28">
        <v>0</v>
      </c>
    </row>
    <row r="47" spans="1:3">
      <c r="A47" s="27">
        <v>4170</v>
      </c>
      <c r="B47" s="25" t="s">
        <v>301</v>
      </c>
      <c r="C47" s="28">
        <v>0</v>
      </c>
    </row>
    <row r="48" spans="1:3">
      <c r="A48" s="27">
        <v>4171</v>
      </c>
      <c r="B48" s="25" t="s">
        <v>302</v>
      </c>
      <c r="C48" s="28">
        <v>0</v>
      </c>
    </row>
    <row r="49" spans="1:3">
      <c r="A49" s="27">
        <v>4172</v>
      </c>
      <c r="B49" s="25" t="s">
        <v>303</v>
      </c>
      <c r="C49" s="28">
        <v>0</v>
      </c>
    </row>
    <row r="50" spans="1:3">
      <c r="A50" s="27">
        <v>4173</v>
      </c>
      <c r="B50" s="25" t="s">
        <v>304</v>
      </c>
      <c r="C50" s="28">
        <v>0</v>
      </c>
    </row>
    <row r="51" spans="1:3">
      <c r="A51" s="27">
        <v>4174</v>
      </c>
      <c r="B51" s="25" t="s">
        <v>305</v>
      </c>
      <c r="C51" s="28">
        <v>0</v>
      </c>
    </row>
    <row r="52" spans="1:3">
      <c r="A52" s="27">
        <v>4190</v>
      </c>
      <c r="B52" s="25" t="s">
        <v>306</v>
      </c>
      <c r="C52" s="28">
        <v>0</v>
      </c>
    </row>
    <row r="53" spans="1:3">
      <c r="A53" s="27">
        <v>4191</v>
      </c>
      <c r="B53" s="25" t="s">
        <v>307</v>
      </c>
      <c r="C53" s="28">
        <v>0</v>
      </c>
    </row>
    <row r="54" spans="1:3">
      <c r="A54" s="27">
        <v>4192</v>
      </c>
      <c r="B54" s="25" t="s">
        <v>308</v>
      </c>
      <c r="C54" s="28">
        <v>0</v>
      </c>
    </row>
    <row r="55" spans="1:3">
      <c r="A55" s="27">
        <v>4200</v>
      </c>
      <c r="B55" s="25" t="s">
        <v>309</v>
      </c>
      <c r="C55" s="28">
        <f>+C56+C60</f>
        <v>9754704.0800000001</v>
      </c>
    </row>
    <row r="56" spans="1:3">
      <c r="A56" s="27">
        <v>4210</v>
      </c>
      <c r="B56" s="25" t="s">
        <v>310</v>
      </c>
      <c r="C56" s="28">
        <f>+SUM(C57:C59)</f>
        <v>3200000</v>
      </c>
    </row>
    <row r="57" spans="1:3">
      <c r="A57" s="27">
        <v>4211</v>
      </c>
      <c r="B57" s="25" t="s">
        <v>311</v>
      </c>
      <c r="C57" s="28">
        <v>0</v>
      </c>
    </row>
    <row r="58" spans="1:3">
      <c r="A58" s="27">
        <v>4212</v>
      </c>
      <c r="B58" s="25" t="s">
        <v>312</v>
      </c>
      <c r="C58" s="28">
        <v>0</v>
      </c>
    </row>
    <row r="59" spans="1:3">
      <c r="A59" s="27">
        <v>4213</v>
      </c>
      <c r="B59" s="25" t="s">
        <v>313</v>
      </c>
      <c r="C59" s="28">
        <v>3200000</v>
      </c>
    </row>
    <row r="60" spans="1:3">
      <c r="A60" s="27">
        <v>4220</v>
      </c>
      <c r="B60" s="25" t="s">
        <v>315</v>
      </c>
      <c r="C60" s="28">
        <f>+SUM(C61:C66)</f>
        <v>6554704.0800000001</v>
      </c>
    </row>
    <row r="61" spans="1:3">
      <c r="A61" s="27">
        <v>4221</v>
      </c>
      <c r="B61" s="25" t="s">
        <v>316</v>
      </c>
      <c r="C61" s="28">
        <v>0</v>
      </c>
    </row>
    <row r="62" spans="1:3">
      <c r="A62" s="27">
        <v>4222</v>
      </c>
      <c r="B62" s="25" t="s">
        <v>317</v>
      </c>
      <c r="C62" s="28">
        <v>0</v>
      </c>
    </row>
    <row r="63" spans="1:3">
      <c r="A63" s="27">
        <v>4223</v>
      </c>
      <c r="B63" s="25" t="s">
        <v>318</v>
      </c>
      <c r="C63" s="28">
        <v>6554704.0800000001</v>
      </c>
    </row>
    <row r="64" spans="1:3">
      <c r="A64" s="27">
        <v>4224</v>
      </c>
      <c r="B64" s="25" t="s">
        <v>320</v>
      </c>
      <c r="C64" s="28">
        <v>0</v>
      </c>
    </row>
    <row r="65" spans="1:5">
      <c r="A65" s="27">
        <v>4225</v>
      </c>
      <c r="B65" s="25" t="s">
        <v>321</v>
      </c>
      <c r="C65" s="28">
        <v>0</v>
      </c>
    </row>
    <row r="66" spans="1:5">
      <c r="A66" s="27">
        <v>4226</v>
      </c>
      <c r="B66" s="25" t="s">
        <v>322</v>
      </c>
      <c r="C66" s="28">
        <v>0</v>
      </c>
    </row>
    <row r="68" spans="1:5">
      <c r="A68" s="24" t="s">
        <v>323</v>
      </c>
      <c r="B68" s="24"/>
      <c r="C68" s="24"/>
      <c r="D68" s="24"/>
      <c r="E68" s="24"/>
    </row>
    <row r="69" spans="1:5">
      <c r="A69" s="26" t="s">
        <v>110</v>
      </c>
      <c r="B69" s="26" t="s">
        <v>111</v>
      </c>
      <c r="C69" s="26" t="s">
        <v>112</v>
      </c>
      <c r="D69" s="26" t="s">
        <v>234</v>
      </c>
      <c r="E69" s="26" t="s">
        <v>128</v>
      </c>
    </row>
    <row r="70" spans="1:5">
      <c r="A70" s="27">
        <v>4300</v>
      </c>
      <c r="B70" s="25" t="s">
        <v>324</v>
      </c>
      <c r="C70" s="28">
        <f>+SUM(C71:C91)</f>
        <v>70788.98</v>
      </c>
    </row>
    <row r="71" spans="1:5">
      <c r="A71" s="27">
        <v>4310</v>
      </c>
      <c r="B71" s="25" t="s">
        <v>325</v>
      </c>
      <c r="C71" s="28">
        <v>0</v>
      </c>
    </row>
    <row r="72" spans="1:5">
      <c r="A72" s="27">
        <v>4311</v>
      </c>
      <c r="B72" s="25" t="s">
        <v>328</v>
      </c>
      <c r="C72" s="28">
        <v>0</v>
      </c>
    </row>
    <row r="73" spans="1:5">
      <c r="A73" s="27">
        <v>4319</v>
      </c>
      <c r="B73" s="25" t="s">
        <v>329</v>
      </c>
      <c r="C73" s="28">
        <v>0</v>
      </c>
    </row>
    <row r="74" spans="1:5">
      <c r="A74" s="27">
        <v>4320</v>
      </c>
      <c r="B74" s="25" t="s">
        <v>330</v>
      </c>
      <c r="C74" s="28">
        <v>0</v>
      </c>
    </row>
    <row r="75" spans="1:5">
      <c r="A75" s="27">
        <v>4321</v>
      </c>
      <c r="B75" s="25" t="s">
        <v>331</v>
      </c>
      <c r="C75" s="28">
        <v>0</v>
      </c>
    </row>
    <row r="76" spans="1:5">
      <c r="A76" s="27">
        <v>4322</v>
      </c>
      <c r="B76" s="25" t="s">
        <v>332</v>
      </c>
      <c r="C76" s="28">
        <v>0</v>
      </c>
    </row>
    <row r="77" spans="1:5">
      <c r="A77" s="27">
        <v>4323</v>
      </c>
      <c r="B77" s="25" t="s">
        <v>333</v>
      </c>
      <c r="C77" s="28">
        <v>0</v>
      </c>
    </row>
    <row r="78" spans="1:5">
      <c r="A78" s="27">
        <v>4324</v>
      </c>
      <c r="B78" s="25" t="s">
        <v>334</v>
      </c>
      <c r="C78" s="28">
        <v>0</v>
      </c>
    </row>
    <row r="79" spans="1:5">
      <c r="A79" s="27">
        <v>4325</v>
      </c>
      <c r="B79" s="25" t="s">
        <v>335</v>
      </c>
      <c r="C79" s="28">
        <v>0</v>
      </c>
    </row>
    <row r="80" spans="1:5">
      <c r="A80" s="27">
        <v>4330</v>
      </c>
      <c r="B80" s="25" t="s">
        <v>336</v>
      </c>
      <c r="C80" s="28">
        <v>0</v>
      </c>
    </row>
    <row r="81" spans="1:5">
      <c r="A81" s="27">
        <v>4331</v>
      </c>
      <c r="B81" s="25" t="s">
        <v>336</v>
      </c>
      <c r="C81" s="28">
        <v>0</v>
      </c>
    </row>
    <row r="82" spans="1:5">
      <c r="A82" s="27">
        <v>4340</v>
      </c>
      <c r="B82" s="25" t="s">
        <v>337</v>
      </c>
      <c r="C82" s="28">
        <v>0</v>
      </c>
    </row>
    <row r="83" spans="1:5">
      <c r="A83" s="27">
        <v>4341</v>
      </c>
      <c r="B83" s="25" t="s">
        <v>338</v>
      </c>
      <c r="C83" s="28">
        <v>0</v>
      </c>
    </row>
    <row r="84" spans="1:5">
      <c r="A84" s="27">
        <v>4390</v>
      </c>
      <c r="B84" s="25" t="s">
        <v>339</v>
      </c>
      <c r="C84" s="28">
        <v>0</v>
      </c>
    </row>
    <row r="85" spans="1:5">
      <c r="A85" s="27">
        <v>4391</v>
      </c>
      <c r="B85" s="25" t="s">
        <v>340</v>
      </c>
      <c r="C85" s="28">
        <v>0</v>
      </c>
    </row>
    <row r="86" spans="1:5">
      <c r="A86" s="27">
        <v>4392</v>
      </c>
      <c r="B86" s="25" t="s">
        <v>341</v>
      </c>
      <c r="C86" s="28">
        <v>0</v>
      </c>
    </row>
    <row r="87" spans="1:5">
      <c r="A87" s="27">
        <v>4393</v>
      </c>
      <c r="B87" s="25" t="s">
        <v>342</v>
      </c>
      <c r="C87" s="28">
        <v>0</v>
      </c>
    </row>
    <row r="88" spans="1:5">
      <c r="A88" s="27">
        <v>4394</v>
      </c>
      <c r="B88" s="25" t="s">
        <v>343</v>
      </c>
      <c r="C88" s="28">
        <v>0</v>
      </c>
    </row>
    <row r="89" spans="1:5">
      <c r="A89" s="27">
        <v>4395</v>
      </c>
      <c r="B89" s="25" t="s">
        <v>344</v>
      </c>
      <c r="C89" s="28">
        <v>0</v>
      </c>
    </row>
    <row r="90" spans="1:5">
      <c r="A90" s="27">
        <v>4396</v>
      </c>
      <c r="B90" s="25" t="s">
        <v>345</v>
      </c>
      <c r="C90" s="28">
        <v>0</v>
      </c>
    </row>
    <row r="91" spans="1:5">
      <c r="A91" s="27">
        <v>4399</v>
      </c>
      <c r="B91" s="25" t="s">
        <v>339</v>
      </c>
      <c r="C91" s="28">
        <v>70788.98</v>
      </c>
    </row>
    <row r="94" spans="1:5">
      <c r="A94" s="24" t="s">
        <v>346</v>
      </c>
      <c r="B94" s="24"/>
      <c r="C94" s="24"/>
      <c r="D94" s="24"/>
      <c r="E94" s="24"/>
    </row>
    <row r="95" spans="1:5">
      <c r="A95" s="26" t="s">
        <v>110</v>
      </c>
      <c r="B95" s="26" t="s">
        <v>111</v>
      </c>
      <c r="C95" s="26" t="s">
        <v>112</v>
      </c>
      <c r="D95" s="26" t="s">
        <v>347</v>
      </c>
      <c r="E95" s="26" t="s">
        <v>128</v>
      </c>
    </row>
    <row r="96" spans="1:5">
      <c r="A96" s="142">
        <v>5000</v>
      </c>
      <c r="B96" s="143" t="s">
        <v>348</v>
      </c>
      <c r="C96" s="99">
        <f>+C97+C125+C158+C168+C183</f>
        <v>10505353.09</v>
      </c>
      <c r="D96" s="144">
        <f>C96/C96</f>
        <v>1</v>
      </c>
    </row>
    <row r="97" spans="1:4">
      <c r="A97" s="142">
        <v>5100</v>
      </c>
      <c r="B97" s="143" t="s">
        <v>349</v>
      </c>
      <c r="C97" s="99">
        <f>+C98+C105+C115</f>
        <v>9305430.1799999997</v>
      </c>
      <c r="D97" s="144">
        <f t="shared" ref="D97:D160" si="0">C97/$C$96</f>
        <v>0.88577985911371204</v>
      </c>
    </row>
    <row r="98" spans="1:4">
      <c r="A98" s="142">
        <v>5110</v>
      </c>
      <c r="B98" s="143" t="s">
        <v>350</v>
      </c>
      <c r="C98" s="99">
        <f>+SUM(C99:C104)</f>
        <v>8192506.6199999992</v>
      </c>
      <c r="D98" s="144">
        <f t="shared" si="0"/>
        <v>0.77984114858532561</v>
      </c>
    </row>
    <row r="99" spans="1:4">
      <c r="A99" s="27">
        <v>5111</v>
      </c>
      <c r="B99" s="25" t="s">
        <v>351</v>
      </c>
      <c r="C99" s="28">
        <v>3186038.35</v>
      </c>
      <c r="D99" s="32">
        <f t="shared" si="0"/>
        <v>0.30327760739739212</v>
      </c>
    </row>
    <row r="100" spans="1:4">
      <c r="A100" s="27">
        <v>5112</v>
      </c>
      <c r="B100" s="25" t="s">
        <v>352</v>
      </c>
      <c r="C100" s="28">
        <v>2962571.08</v>
      </c>
      <c r="D100" s="32">
        <f t="shared" si="0"/>
        <v>0.2820058549788354</v>
      </c>
    </row>
    <row r="101" spans="1:4">
      <c r="A101" s="27">
        <v>5113</v>
      </c>
      <c r="B101" s="25" t="s">
        <v>353</v>
      </c>
      <c r="C101" s="28">
        <v>538662.43999999994</v>
      </c>
      <c r="D101" s="32">
        <f t="shared" si="0"/>
        <v>5.1275043816732861E-2</v>
      </c>
    </row>
    <row r="102" spans="1:4">
      <c r="A102" s="27">
        <v>5114</v>
      </c>
      <c r="B102" s="25" t="s">
        <v>354</v>
      </c>
      <c r="C102" s="28">
        <v>709384.33</v>
      </c>
      <c r="D102" s="32">
        <f t="shared" si="0"/>
        <v>6.7525986411181155E-2</v>
      </c>
    </row>
    <row r="103" spans="1:4">
      <c r="A103" s="27">
        <v>5115</v>
      </c>
      <c r="B103" s="25" t="s">
        <v>355</v>
      </c>
      <c r="C103" s="28">
        <v>795850.42</v>
      </c>
      <c r="D103" s="32">
        <f t="shared" si="0"/>
        <v>7.5756655981184168E-2</v>
      </c>
    </row>
    <row r="104" spans="1:4">
      <c r="A104" s="27">
        <v>5116</v>
      </c>
      <c r="B104" s="25" t="s">
        <v>356</v>
      </c>
      <c r="C104" s="28">
        <v>0</v>
      </c>
      <c r="D104" s="32">
        <f t="shared" si="0"/>
        <v>0</v>
      </c>
    </row>
    <row r="105" spans="1:4">
      <c r="A105" s="142">
        <v>5120</v>
      </c>
      <c r="B105" s="143" t="s">
        <v>357</v>
      </c>
      <c r="C105" s="99">
        <f>+SUM(C106:C114)</f>
        <v>161641.21</v>
      </c>
      <c r="D105" s="144">
        <f t="shared" si="0"/>
        <v>1.5386556607399094E-2</v>
      </c>
    </row>
    <row r="106" spans="1:4">
      <c r="A106" s="27">
        <v>5121</v>
      </c>
      <c r="B106" s="25" t="s">
        <v>358</v>
      </c>
      <c r="C106" s="28">
        <v>100082.6</v>
      </c>
      <c r="D106" s="32">
        <f t="shared" si="0"/>
        <v>9.5268192456347042E-3</v>
      </c>
    </row>
    <row r="107" spans="1:4">
      <c r="A107" s="27">
        <v>5122</v>
      </c>
      <c r="B107" s="25" t="s">
        <v>359</v>
      </c>
      <c r="C107" s="28">
        <v>0</v>
      </c>
      <c r="D107" s="32">
        <f t="shared" si="0"/>
        <v>0</v>
      </c>
    </row>
    <row r="108" spans="1:4">
      <c r="A108" s="27">
        <v>5123</v>
      </c>
      <c r="B108" s="25" t="s">
        <v>360</v>
      </c>
      <c r="C108" s="28">
        <v>0</v>
      </c>
      <c r="D108" s="32">
        <f t="shared" si="0"/>
        <v>0</v>
      </c>
    </row>
    <row r="109" spans="1:4">
      <c r="A109" s="27">
        <v>5124</v>
      </c>
      <c r="B109" s="25" t="s">
        <v>361</v>
      </c>
      <c r="C109" s="28">
        <v>14394.29</v>
      </c>
      <c r="D109" s="32">
        <f t="shared" si="0"/>
        <v>1.3701862161779087E-3</v>
      </c>
    </row>
    <row r="110" spans="1:4">
      <c r="A110" s="27">
        <v>5125</v>
      </c>
      <c r="B110" s="25" t="s">
        <v>362</v>
      </c>
      <c r="C110" s="28">
        <v>0</v>
      </c>
      <c r="D110" s="32">
        <f t="shared" si="0"/>
        <v>0</v>
      </c>
    </row>
    <row r="111" spans="1:4">
      <c r="A111" s="27">
        <v>5126</v>
      </c>
      <c r="B111" s="25" t="s">
        <v>363</v>
      </c>
      <c r="C111" s="28">
        <v>43000.67</v>
      </c>
      <c r="D111" s="32">
        <f t="shared" si="0"/>
        <v>4.0932151096313126E-3</v>
      </c>
    </row>
    <row r="112" spans="1:4">
      <c r="A112" s="27">
        <v>5127</v>
      </c>
      <c r="B112" s="25" t="s">
        <v>364</v>
      </c>
      <c r="C112" s="28">
        <v>0</v>
      </c>
      <c r="D112" s="32">
        <f t="shared" si="0"/>
        <v>0</v>
      </c>
    </row>
    <row r="113" spans="1:4">
      <c r="A113" s="27">
        <v>5128</v>
      </c>
      <c r="B113" s="25" t="s">
        <v>365</v>
      </c>
      <c r="C113" s="28">
        <v>0</v>
      </c>
      <c r="D113" s="32">
        <f t="shared" si="0"/>
        <v>0</v>
      </c>
    </row>
    <row r="114" spans="1:4">
      <c r="A114" s="27">
        <v>5129</v>
      </c>
      <c r="B114" s="25" t="s">
        <v>366</v>
      </c>
      <c r="C114" s="28">
        <v>4163.6499999999996</v>
      </c>
      <c r="D114" s="32">
        <f t="shared" si="0"/>
        <v>3.9633603595517033E-4</v>
      </c>
    </row>
    <row r="115" spans="1:4">
      <c r="A115" s="142">
        <v>5130</v>
      </c>
      <c r="B115" s="143" t="s">
        <v>367</v>
      </c>
      <c r="C115" s="99">
        <f>+SUM(C116:C124)</f>
        <v>951282.35000000009</v>
      </c>
      <c r="D115" s="144">
        <f t="shared" si="0"/>
        <v>9.0552153920987352E-2</v>
      </c>
    </row>
    <row r="116" spans="1:4">
      <c r="A116" s="27">
        <v>5131</v>
      </c>
      <c r="B116" s="25" t="s">
        <v>368</v>
      </c>
      <c r="C116" s="28">
        <v>71898.86</v>
      </c>
      <c r="D116" s="32">
        <f t="shared" si="0"/>
        <v>6.8440212703026818E-3</v>
      </c>
    </row>
    <row r="117" spans="1:4">
      <c r="A117" s="27">
        <v>5132</v>
      </c>
      <c r="B117" s="25" t="s">
        <v>369</v>
      </c>
      <c r="C117" s="28">
        <v>12876</v>
      </c>
      <c r="D117" s="32">
        <f t="shared" si="0"/>
        <v>1.2256608502056545E-3</v>
      </c>
    </row>
    <row r="118" spans="1:4">
      <c r="A118" s="27">
        <v>5133</v>
      </c>
      <c r="B118" s="25" t="s">
        <v>370</v>
      </c>
      <c r="C118" s="28">
        <v>380254.52</v>
      </c>
      <c r="D118" s="32">
        <f t="shared" si="0"/>
        <v>3.6196262680781542E-2</v>
      </c>
    </row>
    <row r="119" spans="1:4">
      <c r="A119" s="27">
        <v>5134</v>
      </c>
      <c r="B119" s="25" t="s">
        <v>371</v>
      </c>
      <c r="C119" s="28">
        <v>27731.71</v>
      </c>
      <c r="D119" s="32">
        <f t="shared" si="0"/>
        <v>2.6397694358695754E-3</v>
      </c>
    </row>
    <row r="120" spans="1:4">
      <c r="A120" s="27">
        <v>5135</v>
      </c>
      <c r="B120" s="25" t="s">
        <v>372</v>
      </c>
      <c r="C120" s="28">
        <v>28969.75</v>
      </c>
      <c r="D120" s="32">
        <f t="shared" si="0"/>
        <v>2.7576179260053791E-3</v>
      </c>
    </row>
    <row r="121" spans="1:4">
      <c r="A121" s="27">
        <v>5136</v>
      </c>
      <c r="B121" s="25" t="s">
        <v>373</v>
      </c>
      <c r="C121" s="28">
        <v>239504.74</v>
      </c>
      <c r="D121" s="32">
        <f t="shared" si="0"/>
        <v>2.2798352225589021E-2</v>
      </c>
    </row>
    <row r="122" spans="1:4">
      <c r="A122" s="27">
        <v>5137</v>
      </c>
      <c r="B122" s="25" t="s">
        <v>374</v>
      </c>
      <c r="C122" s="28">
        <v>41154.800000000003</v>
      </c>
      <c r="D122" s="32">
        <f t="shared" si="0"/>
        <v>3.9175075456697479E-3</v>
      </c>
    </row>
    <row r="123" spans="1:4">
      <c r="A123" s="27">
        <v>5138</v>
      </c>
      <c r="B123" s="25" t="s">
        <v>375</v>
      </c>
      <c r="C123" s="28">
        <v>70148.490000000005</v>
      </c>
      <c r="D123" s="32">
        <f t="shared" si="0"/>
        <v>6.6774043098821734E-3</v>
      </c>
    </row>
    <row r="124" spans="1:4">
      <c r="A124" s="27">
        <v>5139</v>
      </c>
      <c r="B124" s="25" t="s">
        <v>376</v>
      </c>
      <c r="C124" s="28">
        <v>78743.48</v>
      </c>
      <c r="D124" s="32">
        <f t="shared" si="0"/>
        <v>7.4955576766815744E-3</v>
      </c>
    </row>
    <row r="125" spans="1:4">
      <c r="A125" s="142">
        <v>5200</v>
      </c>
      <c r="B125" s="143" t="s">
        <v>377</v>
      </c>
      <c r="C125" s="99">
        <f>+C126+C129+C132+C135+C140+C144+C147+C149+C155</f>
        <v>0</v>
      </c>
      <c r="D125" s="144">
        <f t="shared" si="0"/>
        <v>0</v>
      </c>
    </row>
    <row r="126" spans="1:4">
      <c r="A126" s="27">
        <v>5210</v>
      </c>
      <c r="B126" s="25" t="s">
        <v>378</v>
      </c>
      <c r="C126" s="28">
        <v>0</v>
      </c>
      <c r="D126" s="32">
        <f t="shared" si="0"/>
        <v>0</v>
      </c>
    </row>
    <row r="127" spans="1:4">
      <c r="A127" s="27">
        <v>5211</v>
      </c>
      <c r="B127" s="25" t="s">
        <v>379</v>
      </c>
      <c r="C127" s="28">
        <v>0</v>
      </c>
      <c r="D127" s="32">
        <f t="shared" si="0"/>
        <v>0</v>
      </c>
    </row>
    <row r="128" spans="1:4">
      <c r="A128" s="27">
        <v>5212</v>
      </c>
      <c r="B128" s="25" t="s">
        <v>380</v>
      </c>
      <c r="C128" s="28">
        <v>0</v>
      </c>
      <c r="D128" s="32">
        <f t="shared" si="0"/>
        <v>0</v>
      </c>
    </row>
    <row r="129" spans="1:4">
      <c r="A129" s="27">
        <v>5220</v>
      </c>
      <c r="B129" s="25" t="s">
        <v>381</v>
      </c>
      <c r="C129" s="28">
        <v>0</v>
      </c>
      <c r="D129" s="32">
        <f t="shared" si="0"/>
        <v>0</v>
      </c>
    </row>
    <row r="130" spans="1:4">
      <c r="A130" s="27">
        <v>5221</v>
      </c>
      <c r="B130" s="25" t="s">
        <v>382</v>
      </c>
      <c r="C130" s="28">
        <v>0</v>
      </c>
      <c r="D130" s="32">
        <f t="shared" si="0"/>
        <v>0</v>
      </c>
    </row>
    <row r="131" spans="1:4">
      <c r="A131" s="27">
        <v>5222</v>
      </c>
      <c r="B131" s="25" t="s">
        <v>383</v>
      </c>
      <c r="C131" s="28">
        <v>0</v>
      </c>
      <c r="D131" s="32">
        <f t="shared" si="0"/>
        <v>0</v>
      </c>
    </row>
    <row r="132" spans="1:4">
      <c r="A132" s="27">
        <v>5230</v>
      </c>
      <c r="B132" s="25" t="s">
        <v>318</v>
      </c>
      <c r="C132" s="28">
        <v>0</v>
      </c>
      <c r="D132" s="32">
        <f t="shared" si="0"/>
        <v>0</v>
      </c>
    </row>
    <row r="133" spans="1:4">
      <c r="A133" s="27">
        <v>5231</v>
      </c>
      <c r="B133" s="25" t="s">
        <v>384</v>
      </c>
      <c r="C133" s="28">
        <v>0</v>
      </c>
      <c r="D133" s="32">
        <f t="shared" si="0"/>
        <v>0</v>
      </c>
    </row>
    <row r="134" spans="1:4">
      <c r="A134" s="27">
        <v>5232</v>
      </c>
      <c r="B134" s="25" t="s">
        <v>385</v>
      </c>
      <c r="C134" s="28">
        <v>0</v>
      </c>
      <c r="D134" s="32">
        <f t="shared" si="0"/>
        <v>0</v>
      </c>
    </row>
    <row r="135" spans="1:4">
      <c r="A135" s="27">
        <v>5240</v>
      </c>
      <c r="B135" s="25" t="s">
        <v>320</v>
      </c>
      <c r="C135" s="28">
        <v>0</v>
      </c>
      <c r="D135" s="32">
        <f t="shared" si="0"/>
        <v>0</v>
      </c>
    </row>
    <row r="136" spans="1:4">
      <c r="A136" s="27">
        <v>5241</v>
      </c>
      <c r="B136" s="25" t="s">
        <v>386</v>
      </c>
      <c r="C136" s="28">
        <v>0</v>
      </c>
      <c r="D136" s="32">
        <f t="shared" si="0"/>
        <v>0</v>
      </c>
    </row>
    <row r="137" spans="1:4">
      <c r="A137" s="27">
        <v>5242</v>
      </c>
      <c r="B137" s="25" t="s">
        <v>387</v>
      </c>
      <c r="C137" s="28">
        <v>0</v>
      </c>
      <c r="D137" s="32">
        <f t="shared" si="0"/>
        <v>0</v>
      </c>
    </row>
    <row r="138" spans="1:4">
      <c r="A138" s="27">
        <v>5243</v>
      </c>
      <c r="B138" s="25" t="s">
        <v>388</v>
      </c>
      <c r="C138" s="28">
        <v>0</v>
      </c>
      <c r="D138" s="32">
        <f t="shared" si="0"/>
        <v>0</v>
      </c>
    </row>
    <row r="139" spans="1:4">
      <c r="A139" s="27">
        <v>5244</v>
      </c>
      <c r="B139" s="25" t="s">
        <v>389</v>
      </c>
      <c r="C139" s="28">
        <v>0</v>
      </c>
      <c r="D139" s="32">
        <f t="shared" si="0"/>
        <v>0</v>
      </c>
    </row>
    <row r="140" spans="1:4">
      <c r="A140" s="27">
        <v>5250</v>
      </c>
      <c r="B140" s="25" t="s">
        <v>321</v>
      </c>
      <c r="C140" s="28">
        <v>0</v>
      </c>
      <c r="D140" s="32">
        <f t="shared" si="0"/>
        <v>0</v>
      </c>
    </row>
    <row r="141" spans="1:4">
      <c r="A141" s="27">
        <v>5251</v>
      </c>
      <c r="B141" s="25" t="s">
        <v>390</v>
      </c>
      <c r="C141" s="28">
        <v>0</v>
      </c>
      <c r="D141" s="32">
        <f t="shared" si="0"/>
        <v>0</v>
      </c>
    </row>
    <row r="142" spans="1:4">
      <c r="A142" s="27">
        <v>5252</v>
      </c>
      <c r="B142" s="25" t="s">
        <v>391</v>
      </c>
      <c r="C142" s="28">
        <v>0</v>
      </c>
      <c r="D142" s="32">
        <f t="shared" si="0"/>
        <v>0</v>
      </c>
    </row>
    <row r="143" spans="1:4">
      <c r="A143" s="27">
        <v>5259</v>
      </c>
      <c r="B143" s="25" t="s">
        <v>392</v>
      </c>
      <c r="C143" s="28">
        <v>0</v>
      </c>
      <c r="D143" s="32">
        <f t="shared" si="0"/>
        <v>0</v>
      </c>
    </row>
    <row r="144" spans="1:4">
      <c r="A144" s="27">
        <v>5260</v>
      </c>
      <c r="B144" s="25" t="s">
        <v>393</v>
      </c>
      <c r="C144" s="28">
        <v>0</v>
      </c>
      <c r="D144" s="32">
        <f t="shared" si="0"/>
        <v>0</v>
      </c>
    </row>
    <row r="145" spans="1:4">
      <c r="A145" s="27">
        <v>5261</v>
      </c>
      <c r="B145" s="25" t="s">
        <v>394</v>
      </c>
      <c r="C145" s="28">
        <v>0</v>
      </c>
      <c r="D145" s="32">
        <f t="shared" si="0"/>
        <v>0</v>
      </c>
    </row>
    <row r="146" spans="1:4">
      <c r="A146" s="27">
        <v>5262</v>
      </c>
      <c r="B146" s="25" t="s">
        <v>395</v>
      </c>
      <c r="C146" s="28">
        <v>0</v>
      </c>
      <c r="D146" s="32">
        <f t="shared" si="0"/>
        <v>0</v>
      </c>
    </row>
    <row r="147" spans="1:4">
      <c r="A147" s="27">
        <v>5270</v>
      </c>
      <c r="B147" s="25" t="s">
        <v>396</v>
      </c>
      <c r="C147" s="28">
        <v>0</v>
      </c>
      <c r="D147" s="32">
        <f t="shared" si="0"/>
        <v>0</v>
      </c>
    </row>
    <row r="148" spans="1:4">
      <c r="A148" s="27">
        <v>5271</v>
      </c>
      <c r="B148" s="25" t="s">
        <v>397</v>
      </c>
      <c r="C148" s="28">
        <v>0</v>
      </c>
      <c r="D148" s="32">
        <f t="shared" si="0"/>
        <v>0</v>
      </c>
    </row>
    <row r="149" spans="1:4">
      <c r="A149" s="27">
        <v>5280</v>
      </c>
      <c r="B149" s="25" t="s">
        <v>398</v>
      </c>
      <c r="C149" s="28">
        <v>0</v>
      </c>
      <c r="D149" s="32">
        <f t="shared" si="0"/>
        <v>0</v>
      </c>
    </row>
    <row r="150" spans="1:4">
      <c r="A150" s="27">
        <v>5281</v>
      </c>
      <c r="B150" s="25" t="s">
        <v>399</v>
      </c>
      <c r="C150" s="28">
        <v>0</v>
      </c>
      <c r="D150" s="32">
        <f t="shared" si="0"/>
        <v>0</v>
      </c>
    </row>
    <row r="151" spans="1:4">
      <c r="A151" s="27">
        <v>5282</v>
      </c>
      <c r="B151" s="25" t="s">
        <v>400</v>
      </c>
      <c r="C151" s="28">
        <v>0</v>
      </c>
      <c r="D151" s="32">
        <f t="shared" si="0"/>
        <v>0</v>
      </c>
    </row>
    <row r="152" spans="1:4">
      <c r="A152" s="27">
        <v>5283</v>
      </c>
      <c r="B152" s="25" t="s">
        <v>401</v>
      </c>
      <c r="C152" s="28">
        <v>0</v>
      </c>
      <c r="D152" s="32">
        <f t="shared" si="0"/>
        <v>0</v>
      </c>
    </row>
    <row r="153" spans="1:4">
      <c r="A153" s="27">
        <v>5284</v>
      </c>
      <c r="B153" s="25" t="s">
        <v>402</v>
      </c>
      <c r="C153" s="28">
        <v>0</v>
      </c>
      <c r="D153" s="32">
        <f t="shared" si="0"/>
        <v>0</v>
      </c>
    </row>
    <row r="154" spans="1:4">
      <c r="A154" s="27">
        <v>5285</v>
      </c>
      <c r="B154" s="25" t="s">
        <v>403</v>
      </c>
      <c r="C154" s="28">
        <v>0</v>
      </c>
      <c r="D154" s="32">
        <f t="shared" si="0"/>
        <v>0</v>
      </c>
    </row>
    <row r="155" spans="1:4">
      <c r="A155" s="27">
        <v>5290</v>
      </c>
      <c r="B155" s="25" t="s">
        <v>404</v>
      </c>
      <c r="C155" s="28">
        <v>0</v>
      </c>
      <c r="D155" s="32">
        <f t="shared" si="0"/>
        <v>0</v>
      </c>
    </row>
    <row r="156" spans="1:4">
      <c r="A156" s="27">
        <v>5291</v>
      </c>
      <c r="B156" s="25" t="s">
        <v>405</v>
      </c>
      <c r="C156" s="28">
        <v>0</v>
      </c>
      <c r="D156" s="32">
        <f t="shared" si="0"/>
        <v>0</v>
      </c>
    </row>
    <row r="157" spans="1:4">
      <c r="A157" s="27">
        <v>5292</v>
      </c>
      <c r="B157" s="25" t="s">
        <v>406</v>
      </c>
      <c r="C157" s="28">
        <v>0</v>
      </c>
      <c r="D157" s="32">
        <f t="shared" si="0"/>
        <v>0</v>
      </c>
    </row>
    <row r="158" spans="1:4">
      <c r="A158" s="27">
        <v>5300</v>
      </c>
      <c r="B158" s="25" t="s">
        <v>407</v>
      </c>
      <c r="C158" s="28">
        <v>0</v>
      </c>
      <c r="D158" s="32">
        <f t="shared" si="0"/>
        <v>0</v>
      </c>
    </row>
    <row r="159" spans="1:4">
      <c r="A159" s="27">
        <v>5310</v>
      </c>
      <c r="B159" s="25" t="s">
        <v>311</v>
      </c>
      <c r="C159" s="28">
        <v>0</v>
      </c>
      <c r="D159" s="32">
        <f t="shared" si="0"/>
        <v>0</v>
      </c>
    </row>
    <row r="160" spans="1:4">
      <c r="A160" s="27">
        <v>5311</v>
      </c>
      <c r="B160" s="25" t="s">
        <v>408</v>
      </c>
      <c r="C160" s="28">
        <v>0</v>
      </c>
      <c r="D160" s="32">
        <f t="shared" si="0"/>
        <v>0</v>
      </c>
    </row>
    <row r="161" spans="1:4">
      <c r="A161" s="27">
        <v>5312</v>
      </c>
      <c r="B161" s="25" t="s">
        <v>409</v>
      </c>
      <c r="C161" s="28">
        <v>0</v>
      </c>
      <c r="D161" s="32">
        <f t="shared" ref="D161:D217" si="1">C161/$C$96</f>
        <v>0</v>
      </c>
    </row>
    <row r="162" spans="1:4">
      <c r="A162" s="27">
        <v>5320</v>
      </c>
      <c r="B162" s="25" t="s">
        <v>312</v>
      </c>
      <c r="C162" s="28">
        <v>0</v>
      </c>
      <c r="D162" s="32">
        <f t="shared" si="1"/>
        <v>0</v>
      </c>
    </row>
    <row r="163" spans="1:4">
      <c r="A163" s="27">
        <v>5321</v>
      </c>
      <c r="B163" s="25" t="s">
        <v>410</v>
      </c>
      <c r="C163" s="28">
        <v>0</v>
      </c>
      <c r="D163" s="32">
        <f t="shared" si="1"/>
        <v>0</v>
      </c>
    </row>
    <row r="164" spans="1:4">
      <c r="A164" s="27">
        <v>5322</v>
      </c>
      <c r="B164" s="25" t="s">
        <v>411</v>
      </c>
      <c r="C164" s="28">
        <v>0</v>
      </c>
      <c r="D164" s="32">
        <f t="shared" si="1"/>
        <v>0</v>
      </c>
    </row>
    <row r="165" spans="1:4">
      <c r="A165" s="27">
        <v>5330</v>
      </c>
      <c r="B165" s="25" t="s">
        <v>313</v>
      </c>
      <c r="C165" s="28">
        <v>0</v>
      </c>
      <c r="D165" s="32">
        <f t="shared" si="1"/>
        <v>0</v>
      </c>
    </row>
    <row r="166" spans="1:4">
      <c r="A166" s="27">
        <v>5331</v>
      </c>
      <c r="B166" s="25" t="s">
        <v>412</v>
      </c>
      <c r="C166" s="28">
        <v>0</v>
      </c>
      <c r="D166" s="32">
        <f t="shared" si="1"/>
        <v>0</v>
      </c>
    </row>
    <row r="167" spans="1:4">
      <c r="A167" s="27">
        <v>5332</v>
      </c>
      <c r="B167" s="25" t="s">
        <v>413</v>
      </c>
      <c r="C167" s="28">
        <v>0</v>
      </c>
      <c r="D167" s="32">
        <f t="shared" si="1"/>
        <v>0</v>
      </c>
    </row>
    <row r="168" spans="1:4">
      <c r="A168" s="27">
        <v>5400</v>
      </c>
      <c r="B168" s="25" t="s">
        <v>414</v>
      </c>
      <c r="C168" s="28">
        <v>0</v>
      </c>
      <c r="D168" s="32">
        <f t="shared" si="1"/>
        <v>0</v>
      </c>
    </row>
    <row r="169" spans="1:4">
      <c r="A169" s="27">
        <v>5410</v>
      </c>
      <c r="B169" s="25" t="s">
        <v>415</v>
      </c>
      <c r="C169" s="28">
        <v>0</v>
      </c>
      <c r="D169" s="32">
        <f t="shared" si="1"/>
        <v>0</v>
      </c>
    </row>
    <row r="170" spans="1:4">
      <c r="A170" s="27">
        <v>5411</v>
      </c>
      <c r="B170" s="25" t="s">
        <v>416</v>
      </c>
      <c r="C170" s="28">
        <v>0</v>
      </c>
      <c r="D170" s="32">
        <f t="shared" si="1"/>
        <v>0</v>
      </c>
    </row>
    <row r="171" spans="1:4">
      <c r="A171" s="27">
        <v>5412</v>
      </c>
      <c r="B171" s="25" t="s">
        <v>417</v>
      </c>
      <c r="C171" s="28">
        <v>0</v>
      </c>
      <c r="D171" s="32">
        <f t="shared" si="1"/>
        <v>0</v>
      </c>
    </row>
    <row r="172" spans="1:4">
      <c r="A172" s="27">
        <v>5420</v>
      </c>
      <c r="B172" s="25" t="s">
        <v>418</v>
      </c>
      <c r="C172" s="28">
        <v>0</v>
      </c>
      <c r="D172" s="32">
        <f t="shared" si="1"/>
        <v>0</v>
      </c>
    </row>
    <row r="173" spans="1:4">
      <c r="A173" s="27">
        <v>5421</v>
      </c>
      <c r="B173" s="25" t="s">
        <v>419</v>
      </c>
      <c r="C173" s="28">
        <v>0</v>
      </c>
      <c r="D173" s="32">
        <f t="shared" si="1"/>
        <v>0</v>
      </c>
    </row>
    <row r="174" spans="1:4">
      <c r="A174" s="27">
        <v>5422</v>
      </c>
      <c r="B174" s="25" t="s">
        <v>420</v>
      </c>
      <c r="C174" s="28">
        <v>0</v>
      </c>
      <c r="D174" s="32">
        <f t="shared" si="1"/>
        <v>0</v>
      </c>
    </row>
    <row r="175" spans="1:4">
      <c r="A175" s="27">
        <v>5430</v>
      </c>
      <c r="B175" s="25" t="s">
        <v>421</v>
      </c>
      <c r="C175" s="28">
        <v>0</v>
      </c>
      <c r="D175" s="32">
        <f t="shared" si="1"/>
        <v>0</v>
      </c>
    </row>
    <row r="176" spans="1:4">
      <c r="A176" s="27">
        <v>5431</v>
      </c>
      <c r="B176" s="25" t="s">
        <v>422</v>
      </c>
      <c r="C176" s="28">
        <v>0</v>
      </c>
      <c r="D176" s="32">
        <f t="shared" si="1"/>
        <v>0</v>
      </c>
    </row>
    <row r="177" spans="1:4">
      <c r="A177" s="27">
        <v>5432</v>
      </c>
      <c r="B177" s="25" t="s">
        <v>423</v>
      </c>
      <c r="C177" s="28">
        <v>0</v>
      </c>
      <c r="D177" s="32">
        <f t="shared" si="1"/>
        <v>0</v>
      </c>
    </row>
    <row r="178" spans="1:4">
      <c r="A178" s="27">
        <v>5440</v>
      </c>
      <c r="B178" s="25" t="s">
        <v>424</v>
      </c>
      <c r="C178" s="28">
        <v>0</v>
      </c>
      <c r="D178" s="32">
        <f t="shared" si="1"/>
        <v>0</v>
      </c>
    </row>
    <row r="179" spans="1:4">
      <c r="A179" s="27">
        <v>5441</v>
      </c>
      <c r="B179" s="25" t="s">
        <v>424</v>
      </c>
      <c r="C179" s="28">
        <v>0</v>
      </c>
      <c r="D179" s="32">
        <f t="shared" si="1"/>
        <v>0</v>
      </c>
    </row>
    <row r="180" spans="1:4">
      <c r="A180" s="27">
        <v>5450</v>
      </c>
      <c r="B180" s="25" t="s">
        <v>425</v>
      </c>
      <c r="C180" s="28">
        <v>0</v>
      </c>
      <c r="D180" s="32">
        <f t="shared" si="1"/>
        <v>0</v>
      </c>
    </row>
    <row r="181" spans="1:4">
      <c r="A181" s="27">
        <v>5451</v>
      </c>
      <c r="B181" s="25" t="s">
        <v>426</v>
      </c>
      <c r="C181" s="28">
        <v>0</v>
      </c>
      <c r="D181" s="32">
        <f t="shared" si="1"/>
        <v>0</v>
      </c>
    </row>
    <row r="182" spans="1:4">
      <c r="A182" s="27">
        <v>5452</v>
      </c>
      <c r="B182" s="25" t="s">
        <v>427</v>
      </c>
      <c r="C182" s="28">
        <v>0</v>
      </c>
      <c r="D182" s="32">
        <f t="shared" si="1"/>
        <v>0</v>
      </c>
    </row>
    <row r="183" spans="1:4">
      <c r="A183" s="27">
        <v>5500</v>
      </c>
      <c r="B183" s="25" t="s">
        <v>428</v>
      </c>
      <c r="C183" s="28">
        <f>+C184+C193</f>
        <v>1199922.9100000001</v>
      </c>
      <c r="D183" s="32">
        <f t="shared" si="1"/>
        <v>0.11422014088628792</v>
      </c>
    </row>
    <row r="184" spans="1:4">
      <c r="A184" s="27">
        <v>5510</v>
      </c>
      <c r="B184" s="25" t="s">
        <v>429</v>
      </c>
      <c r="C184" s="28">
        <f>+SUM(C185:C192)</f>
        <v>1199922.9100000001</v>
      </c>
      <c r="D184" s="32">
        <f t="shared" si="1"/>
        <v>0.11422014088628792</v>
      </c>
    </row>
    <row r="185" spans="1:4">
      <c r="A185" s="27">
        <v>5511</v>
      </c>
      <c r="B185" s="25" t="s">
        <v>430</v>
      </c>
      <c r="C185" s="28">
        <v>0</v>
      </c>
      <c r="D185" s="32">
        <f t="shared" si="1"/>
        <v>0</v>
      </c>
    </row>
    <row r="186" spans="1:4">
      <c r="A186" s="27">
        <v>5512</v>
      </c>
      <c r="B186" s="25" t="s">
        <v>431</v>
      </c>
      <c r="C186" s="28">
        <v>0</v>
      </c>
      <c r="D186" s="32">
        <f t="shared" si="1"/>
        <v>0</v>
      </c>
    </row>
    <row r="187" spans="1:4">
      <c r="A187" s="27">
        <v>5513</v>
      </c>
      <c r="B187" s="25" t="s">
        <v>432</v>
      </c>
      <c r="C187" s="28">
        <v>666635.04</v>
      </c>
      <c r="D187" s="32">
        <f t="shared" si="1"/>
        <v>6.3456700054619494E-2</v>
      </c>
    </row>
    <row r="188" spans="1:4">
      <c r="A188" s="27">
        <v>5514</v>
      </c>
      <c r="B188" s="25" t="s">
        <v>433</v>
      </c>
      <c r="C188" s="28">
        <v>0</v>
      </c>
      <c r="D188" s="32">
        <f t="shared" si="1"/>
        <v>0</v>
      </c>
    </row>
    <row r="189" spans="1:4">
      <c r="A189" s="27">
        <v>5515</v>
      </c>
      <c r="B189" s="25" t="s">
        <v>434</v>
      </c>
      <c r="C189" s="28">
        <v>533287.87</v>
      </c>
      <c r="D189" s="32">
        <f t="shared" si="1"/>
        <v>5.0763440831668422E-2</v>
      </c>
    </row>
    <row r="190" spans="1:4">
      <c r="A190" s="27">
        <v>5516</v>
      </c>
      <c r="B190" s="25" t="s">
        <v>435</v>
      </c>
      <c r="C190" s="28">
        <v>0</v>
      </c>
      <c r="D190" s="32">
        <f t="shared" si="1"/>
        <v>0</v>
      </c>
    </row>
    <row r="191" spans="1:4">
      <c r="A191" s="27">
        <v>5517</v>
      </c>
      <c r="B191" s="25" t="s">
        <v>436</v>
      </c>
      <c r="C191" s="28">
        <v>0</v>
      </c>
      <c r="D191" s="32">
        <f t="shared" si="1"/>
        <v>0</v>
      </c>
    </row>
    <row r="192" spans="1:4">
      <c r="A192" s="27">
        <v>5518</v>
      </c>
      <c r="B192" s="25" t="s">
        <v>437</v>
      </c>
      <c r="C192" s="28">
        <v>0</v>
      </c>
      <c r="D192" s="32">
        <f t="shared" si="1"/>
        <v>0</v>
      </c>
    </row>
    <row r="193" spans="1:4">
      <c r="A193" s="27">
        <v>5520</v>
      </c>
      <c r="B193" s="25" t="s">
        <v>438</v>
      </c>
      <c r="C193" s="28">
        <v>0</v>
      </c>
      <c r="D193" s="32">
        <f t="shared" si="1"/>
        <v>0</v>
      </c>
    </row>
    <row r="194" spans="1:4">
      <c r="A194" s="27">
        <v>5521</v>
      </c>
      <c r="B194" s="25" t="s">
        <v>439</v>
      </c>
      <c r="C194" s="28">
        <v>0</v>
      </c>
      <c r="D194" s="32">
        <f t="shared" si="1"/>
        <v>0</v>
      </c>
    </row>
    <row r="195" spans="1:4">
      <c r="A195" s="27">
        <v>5522</v>
      </c>
      <c r="B195" s="25" t="s">
        <v>440</v>
      </c>
      <c r="C195" s="28">
        <v>0</v>
      </c>
      <c r="D195" s="32">
        <f t="shared" si="1"/>
        <v>0</v>
      </c>
    </row>
    <row r="196" spans="1:4">
      <c r="A196" s="27">
        <v>5530</v>
      </c>
      <c r="B196" s="25" t="s">
        <v>441</v>
      </c>
      <c r="C196" s="28">
        <v>0</v>
      </c>
      <c r="D196" s="32">
        <f t="shared" si="1"/>
        <v>0</v>
      </c>
    </row>
    <row r="197" spans="1:4">
      <c r="A197" s="27">
        <v>5531</v>
      </c>
      <c r="B197" s="25" t="s">
        <v>442</v>
      </c>
      <c r="C197" s="28">
        <v>0</v>
      </c>
      <c r="D197" s="32">
        <f t="shared" si="1"/>
        <v>0</v>
      </c>
    </row>
    <row r="198" spans="1:4">
      <c r="A198" s="27">
        <v>5532</v>
      </c>
      <c r="B198" s="25" t="s">
        <v>443</v>
      </c>
      <c r="C198" s="28">
        <v>0</v>
      </c>
      <c r="D198" s="32">
        <f t="shared" si="1"/>
        <v>0</v>
      </c>
    </row>
    <row r="199" spans="1:4">
      <c r="A199" s="27">
        <v>5533</v>
      </c>
      <c r="B199" s="25" t="s">
        <v>444</v>
      </c>
      <c r="C199" s="28">
        <v>0</v>
      </c>
      <c r="D199" s="32">
        <f t="shared" si="1"/>
        <v>0</v>
      </c>
    </row>
    <row r="200" spans="1:4">
      <c r="A200" s="27">
        <v>5534</v>
      </c>
      <c r="B200" s="25" t="s">
        <v>445</v>
      </c>
      <c r="C200" s="28">
        <v>0</v>
      </c>
      <c r="D200" s="32">
        <f t="shared" si="1"/>
        <v>0</v>
      </c>
    </row>
    <row r="201" spans="1:4">
      <c r="A201" s="27">
        <v>5535</v>
      </c>
      <c r="B201" s="25" t="s">
        <v>446</v>
      </c>
      <c r="C201" s="28">
        <v>0</v>
      </c>
      <c r="D201" s="32">
        <f t="shared" si="1"/>
        <v>0</v>
      </c>
    </row>
    <row r="202" spans="1:4">
      <c r="A202" s="27">
        <v>5540</v>
      </c>
      <c r="B202" s="25" t="s">
        <v>447</v>
      </c>
      <c r="C202" s="28">
        <v>0</v>
      </c>
      <c r="D202" s="32">
        <f t="shared" si="1"/>
        <v>0</v>
      </c>
    </row>
    <row r="203" spans="1:4">
      <c r="A203" s="27">
        <v>5541</v>
      </c>
      <c r="B203" s="25" t="s">
        <v>447</v>
      </c>
      <c r="C203" s="28">
        <v>0</v>
      </c>
      <c r="D203" s="32">
        <f t="shared" si="1"/>
        <v>0</v>
      </c>
    </row>
    <row r="204" spans="1:4">
      <c r="A204" s="27">
        <v>5550</v>
      </c>
      <c r="B204" s="25" t="s">
        <v>448</v>
      </c>
      <c r="C204" s="28">
        <v>0</v>
      </c>
      <c r="D204" s="32">
        <f t="shared" si="1"/>
        <v>0</v>
      </c>
    </row>
    <row r="205" spans="1:4">
      <c r="A205" s="27">
        <v>5551</v>
      </c>
      <c r="B205" s="25" t="s">
        <v>448</v>
      </c>
      <c r="C205" s="28">
        <v>0</v>
      </c>
      <c r="D205" s="32">
        <f t="shared" si="1"/>
        <v>0</v>
      </c>
    </row>
    <row r="206" spans="1:4">
      <c r="A206" s="27">
        <v>5590</v>
      </c>
      <c r="B206" s="25" t="s">
        <v>449</v>
      </c>
      <c r="C206" s="28">
        <v>0</v>
      </c>
      <c r="D206" s="32">
        <f t="shared" si="1"/>
        <v>0</v>
      </c>
    </row>
    <row r="207" spans="1:4">
      <c r="A207" s="27">
        <v>5591</v>
      </c>
      <c r="B207" s="25" t="s">
        <v>450</v>
      </c>
      <c r="C207" s="28">
        <v>0</v>
      </c>
      <c r="D207" s="32">
        <f t="shared" si="1"/>
        <v>0</v>
      </c>
    </row>
    <row r="208" spans="1:4">
      <c r="A208" s="27">
        <v>5592</v>
      </c>
      <c r="B208" s="25" t="s">
        <v>451</v>
      </c>
      <c r="C208" s="28">
        <v>0</v>
      </c>
      <c r="D208" s="32">
        <f t="shared" si="1"/>
        <v>0</v>
      </c>
    </row>
    <row r="209" spans="1:4">
      <c r="A209" s="27">
        <v>5593</v>
      </c>
      <c r="B209" s="25" t="s">
        <v>452</v>
      </c>
      <c r="C209" s="28">
        <v>0</v>
      </c>
      <c r="D209" s="32">
        <f t="shared" si="1"/>
        <v>0</v>
      </c>
    </row>
    <row r="210" spans="1:4">
      <c r="A210" s="27">
        <v>5594</v>
      </c>
      <c r="B210" s="25" t="s">
        <v>453</v>
      </c>
      <c r="C210" s="28">
        <v>0</v>
      </c>
      <c r="D210" s="32">
        <f t="shared" si="1"/>
        <v>0</v>
      </c>
    </row>
    <row r="211" spans="1:4">
      <c r="A211" s="27">
        <v>5595</v>
      </c>
      <c r="B211" s="25" t="s">
        <v>454</v>
      </c>
      <c r="C211" s="28">
        <v>0</v>
      </c>
      <c r="D211" s="32">
        <f t="shared" si="1"/>
        <v>0</v>
      </c>
    </row>
    <row r="212" spans="1:4">
      <c r="A212" s="27">
        <v>5596</v>
      </c>
      <c r="B212" s="25" t="s">
        <v>344</v>
      </c>
      <c r="C212" s="28">
        <v>0</v>
      </c>
      <c r="D212" s="32">
        <f t="shared" si="1"/>
        <v>0</v>
      </c>
    </row>
    <row r="213" spans="1:4">
      <c r="A213" s="27">
        <v>5597</v>
      </c>
      <c r="B213" s="25" t="s">
        <v>455</v>
      </c>
      <c r="C213" s="28">
        <v>0</v>
      </c>
      <c r="D213" s="32">
        <f t="shared" si="1"/>
        <v>0</v>
      </c>
    </row>
    <row r="214" spans="1:4">
      <c r="A214" s="27">
        <v>5599</v>
      </c>
      <c r="B214" s="25" t="s">
        <v>456</v>
      </c>
      <c r="C214" s="28">
        <v>0</v>
      </c>
      <c r="D214" s="32">
        <f t="shared" si="1"/>
        <v>0</v>
      </c>
    </row>
    <row r="215" spans="1:4">
      <c r="A215" s="27">
        <v>5600</v>
      </c>
      <c r="B215" s="25" t="s">
        <v>457</v>
      </c>
      <c r="C215" s="28">
        <v>0</v>
      </c>
      <c r="D215" s="32">
        <f t="shared" si="1"/>
        <v>0</v>
      </c>
    </row>
    <row r="216" spans="1:4">
      <c r="A216" s="27">
        <v>5610</v>
      </c>
      <c r="B216" s="25" t="s">
        <v>458</v>
      </c>
      <c r="C216" s="28">
        <v>0</v>
      </c>
      <c r="D216" s="32">
        <f t="shared" si="1"/>
        <v>0</v>
      </c>
    </row>
    <row r="217" spans="1:4">
      <c r="A217" s="27">
        <v>5611</v>
      </c>
      <c r="B217" s="25" t="s">
        <v>459</v>
      </c>
      <c r="C217" s="28">
        <v>0</v>
      </c>
      <c r="D217" s="32">
        <f t="shared" si="1"/>
        <v>0</v>
      </c>
    </row>
    <row r="221" spans="1:4" ht="22.5">
      <c r="B221" s="139" t="s">
        <v>104</v>
      </c>
    </row>
    <row r="222" spans="1:4">
      <c r="B222" s="139"/>
    </row>
    <row r="223" spans="1:4">
      <c r="B223" s="139" t="s">
        <v>700</v>
      </c>
    </row>
    <row r="224" spans="1:4" ht="22.5">
      <c r="B224" s="139" t="s">
        <v>701</v>
      </c>
    </row>
    <row r="225" spans="2:2">
      <c r="B225" s="140" t="s">
        <v>702</v>
      </c>
    </row>
    <row r="226" spans="2:2" ht="22.5">
      <c r="B226" s="141" t="s">
        <v>703</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scale="53" fitToHeight="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selection activeCell="C16" sqref="C16"/>
    </sheetView>
  </sheetViews>
  <sheetFormatPr baseColWidth="10" defaultColWidth="9.140625" defaultRowHeight="11.25"/>
  <cols>
    <col min="1" max="1" width="10" style="35" customWidth="1"/>
    <col min="2" max="2" width="48.140625" style="35" customWidth="1"/>
    <col min="3" max="3" width="22.85546875" style="35" customWidth="1"/>
    <col min="4" max="5" width="16.7109375" style="35" customWidth="1"/>
    <col min="6" max="16384" width="9.140625" style="35"/>
  </cols>
  <sheetData>
    <row r="1" spans="1:5" ht="18.95" customHeight="1">
      <c r="A1" s="751" t="str">
        <f>'ESF-IMM'!A1</f>
        <v>INSTITUTO MUNICIPAL DE LAS MUJERES</v>
      </c>
      <c r="B1" s="751"/>
      <c r="C1" s="751"/>
      <c r="D1" s="33" t="s">
        <v>42</v>
      </c>
      <c r="E1" s="34">
        <f>'ESF-IMM'!H1</f>
        <v>2018</v>
      </c>
    </row>
    <row r="2" spans="1:5" ht="18.95" customHeight="1">
      <c r="A2" s="751" t="s">
        <v>460</v>
      </c>
      <c r="B2" s="751"/>
      <c r="C2" s="751"/>
      <c r="D2" s="33" t="s">
        <v>44</v>
      </c>
      <c r="E2" s="34" t="str">
        <f>'ESF-IMM'!H2</f>
        <v>Trimestral</v>
      </c>
    </row>
    <row r="3" spans="1:5" ht="18.95" customHeight="1">
      <c r="A3" s="751" t="str">
        <f>'ESF-IMM'!A3</f>
        <v>Correspondiente del 01 DE ENERO al 31 DE DICIEMBRE DE 2018</v>
      </c>
      <c r="B3" s="751"/>
      <c r="C3" s="751"/>
      <c r="D3" s="33" t="s">
        <v>47</v>
      </c>
      <c r="E3" s="34">
        <f>'ESF-IMM'!H3</f>
        <v>1</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v>1242756.1200000001</v>
      </c>
    </row>
    <row r="9" spans="1:5">
      <c r="A9" s="39">
        <v>3120</v>
      </c>
      <c r="B9" s="35" t="s">
        <v>463</v>
      </c>
      <c r="C9" s="40">
        <v>24746066.140000001</v>
      </c>
    </row>
    <row r="10" spans="1:5">
      <c r="A10" s="39">
        <v>3130</v>
      </c>
      <c r="B10" s="35" t="s">
        <v>464</v>
      </c>
      <c r="C10" s="40">
        <v>0</v>
      </c>
    </row>
    <row r="12" spans="1:5">
      <c r="A12" s="37" t="s">
        <v>465</v>
      </c>
      <c r="B12" s="37"/>
      <c r="C12" s="37"/>
      <c r="D12" s="37"/>
      <c r="E12" s="37"/>
    </row>
    <row r="13" spans="1:5">
      <c r="A13" s="38" t="s">
        <v>110</v>
      </c>
      <c r="B13" s="38" t="s">
        <v>111</v>
      </c>
      <c r="C13" s="38" t="s">
        <v>112</v>
      </c>
      <c r="D13" s="38" t="s">
        <v>466</v>
      </c>
      <c r="E13" s="38"/>
    </row>
    <row r="14" spans="1:5">
      <c r="A14" s="39">
        <v>3210</v>
      </c>
      <c r="B14" s="35" t="s">
        <v>467</v>
      </c>
      <c r="C14" s="40">
        <v>1567083.17</v>
      </c>
    </row>
    <row r="15" spans="1:5">
      <c r="A15" s="39">
        <v>3220</v>
      </c>
      <c r="B15" s="35" t="s">
        <v>468</v>
      </c>
      <c r="C15" s="40" t="s">
        <v>1288</v>
      </c>
    </row>
    <row r="16" spans="1:5">
      <c r="A16" s="39">
        <v>3230</v>
      </c>
      <c r="B16" s="35" t="s">
        <v>469</v>
      </c>
      <c r="C16" s="40">
        <v>0</v>
      </c>
    </row>
    <row r="17" spans="1:3">
      <c r="A17" s="39">
        <v>3231</v>
      </c>
      <c r="B17" s="35" t="s">
        <v>470</v>
      </c>
      <c r="C17" s="40">
        <v>0</v>
      </c>
    </row>
    <row r="18" spans="1:3">
      <c r="A18" s="39">
        <v>3232</v>
      </c>
      <c r="B18" s="35" t="s">
        <v>471</v>
      </c>
      <c r="C18" s="40">
        <v>0</v>
      </c>
    </row>
    <row r="19" spans="1:3">
      <c r="A19" s="39">
        <v>3233</v>
      </c>
      <c r="B19" s="35" t="s">
        <v>472</v>
      </c>
      <c r="C19" s="40">
        <v>0</v>
      </c>
    </row>
    <row r="20" spans="1:3">
      <c r="A20" s="39">
        <v>3239</v>
      </c>
      <c r="B20" s="35" t="s">
        <v>473</v>
      </c>
      <c r="C20" s="40">
        <v>0</v>
      </c>
    </row>
    <row r="21" spans="1:3">
      <c r="A21" s="39">
        <v>3240</v>
      </c>
      <c r="B21" s="35" t="s">
        <v>474</v>
      </c>
      <c r="C21" s="40">
        <v>0</v>
      </c>
    </row>
    <row r="22" spans="1:3">
      <c r="A22" s="39">
        <v>3241</v>
      </c>
      <c r="B22" s="35" t="s">
        <v>475</v>
      </c>
      <c r="C22" s="40">
        <v>0</v>
      </c>
    </row>
    <row r="23" spans="1:3">
      <c r="A23" s="39">
        <v>3242</v>
      </c>
      <c r="B23" s="35" t="s">
        <v>476</v>
      </c>
      <c r="C23" s="40">
        <v>0</v>
      </c>
    </row>
    <row r="24" spans="1:3">
      <c r="A24" s="39">
        <v>3243</v>
      </c>
      <c r="B24" s="35" t="s">
        <v>477</v>
      </c>
      <c r="C24" s="40">
        <v>0</v>
      </c>
    </row>
    <row r="25" spans="1:3">
      <c r="A25" s="39">
        <v>3250</v>
      </c>
      <c r="B25" s="35" t="s">
        <v>478</v>
      </c>
      <c r="C25" s="40">
        <v>0</v>
      </c>
    </row>
    <row r="26" spans="1:3">
      <c r="A26" s="39">
        <v>3251</v>
      </c>
      <c r="B26" s="35" t="s">
        <v>479</v>
      </c>
      <c r="C26" s="40">
        <v>0</v>
      </c>
    </row>
    <row r="27" spans="1:3">
      <c r="A27" s="39">
        <v>3252</v>
      </c>
      <c r="B27" s="35" t="s">
        <v>480</v>
      </c>
      <c r="C27" s="40">
        <v>0</v>
      </c>
    </row>
    <row r="31" spans="1:3" ht="33.75">
      <c r="B31" s="139" t="s">
        <v>104</v>
      </c>
    </row>
    <row r="32" spans="1:3">
      <c r="B32" s="139"/>
    </row>
    <row r="33" spans="2:2">
      <c r="B33" s="139" t="s">
        <v>700</v>
      </c>
    </row>
    <row r="34" spans="2:2" ht="22.5">
      <c r="B34" s="139" t="s">
        <v>701</v>
      </c>
    </row>
    <row r="35" spans="2:2">
      <c r="B35" s="140" t="s">
        <v>702</v>
      </c>
    </row>
    <row r="36" spans="2:2" ht="22.5">
      <c r="B36" s="141" t="s">
        <v>703</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scale="7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workbookViewId="0">
      <selection activeCell="C16" sqref="C16"/>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42578125" style="35" bestFit="1" customWidth="1"/>
    <col min="5" max="5" width="19.140625" style="35" customWidth="1"/>
    <col min="6" max="16384" width="9.140625" style="35"/>
  </cols>
  <sheetData>
    <row r="1" spans="1:5" s="41" customFormat="1" ht="18.95" customHeight="1">
      <c r="A1" s="751" t="str">
        <f>'ESF-IMM'!A1</f>
        <v>INSTITUTO MUNICIPAL DE LAS MUJERES</v>
      </c>
      <c r="B1" s="751"/>
      <c r="C1" s="751"/>
      <c r="D1" s="33" t="s">
        <v>42</v>
      </c>
      <c r="E1" s="34">
        <f>'ESF-IMM'!H1</f>
        <v>2018</v>
      </c>
    </row>
    <row r="2" spans="1:5" s="41" customFormat="1" ht="18.95" customHeight="1">
      <c r="A2" s="751" t="s">
        <v>481</v>
      </c>
      <c r="B2" s="751"/>
      <c r="C2" s="751"/>
      <c r="D2" s="33" t="s">
        <v>44</v>
      </c>
      <c r="E2" s="34" t="str">
        <f>'ESF-IMM'!H2</f>
        <v>Trimestral</v>
      </c>
    </row>
    <row r="3" spans="1:5" s="41" customFormat="1" ht="18.95" customHeight="1">
      <c r="A3" s="751" t="str">
        <f>'ESF-IMM'!A3</f>
        <v>Correspondiente del 01 DE ENERO al 31 DE DICIEMBRE DE 2018</v>
      </c>
      <c r="B3" s="751"/>
      <c r="C3" s="751"/>
      <c r="D3" s="33" t="s">
        <v>47</v>
      </c>
      <c r="E3" s="34">
        <f>'ESF-IMM'!H3</f>
        <v>1</v>
      </c>
    </row>
    <row r="4" spans="1:5">
      <c r="A4" s="36" t="s">
        <v>108</v>
      </c>
      <c r="B4" s="37"/>
      <c r="C4" s="37"/>
      <c r="D4" s="37"/>
      <c r="E4" s="37"/>
    </row>
    <row r="6" spans="1:5">
      <c r="A6" s="37" t="s">
        <v>482</v>
      </c>
      <c r="B6" s="37"/>
      <c r="C6" s="37"/>
      <c r="D6" s="37"/>
      <c r="E6" s="37"/>
    </row>
    <row r="7" spans="1:5">
      <c r="A7" s="38" t="s">
        <v>110</v>
      </c>
      <c r="B7" s="38" t="s">
        <v>111</v>
      </c>
      <c r="C7" s="38" t="s">
        <v>483</v>
      </c>
      <c r="D7" s="38" t="s">
        <v>484</v>
      </c>
      <c r="E7" s="38"/>
    </row>
    <row r="8" spans="1:5">
      <c r="A8" s="39">
        <v>1111</v>
      </c>
      <c r="B8" s="35" t="s">
        <v>485</v>
      </c>
      <c r="C8" s="40">
        <v>3000</v>
      </c>
      <c r="D8" s="40">
        <v>3000</v>
      </c>
    </row>
    <row r="9" spans="1:5">
      <c r="A9" s="39">
        <v>1112</v>
      </c>
      <c r="B9" s="35" t="s">
        <v>486</v>
      </c>
      <c r="C9" s="40">
        <v>1644553.43</v>
      </c>
      <c r="D9" s="40">
        <v>1271453.8999999999</v>
      </c>
    </row>
    <row r="10" spans="1:5">
      <c r="A10" s="39">
        <v>1113</v>
      </c>
      <c r="B10" s="35" t="s">
        <v>487</v>
      </c>
      <c r="C10" s="40">
        <v>0</v>
      </c>
      <c r="D10" s="40">
        <v>0</v>
      </c>
    </row>
    <row r="11" spans="1:5">
      <c r="A11" s="39">
        <v>1114</v>
      </c>
      <c r="B11" s="35" t="s">
        <v>114</v>
      </c>
      <c r="C11" s="40">
        <v>0</v>
      </c>
      <c r="D11" s="40">
        <v>0</v>
      </c>
    </row>
    <row r="12" spans="1:5">
      <c r="A12" s="39">
        <v>1115</v>
      </c>
      <c r="B12" s="35" t="s">
        <v>116</v>
      </c>
      <c r="C12" s="40">
        <v>0</v>
      </c>
      <c r="D12" s="40">
        <v>0</v>
      </c>
    </row>
    <row r="13" spans="1:5">
      <c r="A13" s="39">
        <v>1116</v>
      </c>
      <c r="B13" s="35" t="s">
        <v>488</v>
      </c>
      <c r="C13" s="40">
        <v>0</v>
      </c>
      <c r="D13" s="40">
        <v>0</v>
      </c>
    </row>
    <row r="14" spans="1:5">
      <c r="A14" s="39">
        <v>1119</v>
      </c>
      <c r="B14" s="35" t="s">
        <v>489</v>
      </c>
      <c r="C14" s="40">
        <v>0</v>
      </c>
      <c r="D14" s="40">
        <v>0</v>
      </c>
    </row>
    <row r="15" spans="1:5">
      <c r="A15" s="39">
        <v>1110</v>
      </c>
      <c r="B15" s="35" t="s">
        <v>490</v>
      </c>
      <c r="C15" s="40">
        <f>+C8+C9</f>
        <v>1647553.43</v>
      </c>
      <c r="D15" s="40">
        <f>+D8+D9</f>
        <v>1274453.8999999999</v>
      </c>
    </row>
    <row r="18" spans="1:5">
      <c r="A18" s="37" t="s">
        <v>491</v>
      </c>
      <c r="B18" s="37"/>
      <c r="C18" s="37"/>
      <c r="D18" s="37"/>
      <c r="E18" s="37"/>
    </row>
    <row r="19" spans="1:5">
      <c r="A19" s="38" t="s">
        <v>110</v>
      </c>
      <c r="B19" s="38" t="s">
        <v>111</v>
      </c>
      <c r="C19" s="38" t="s">
        <v>112</v>
      </c>
      <c r="D19" s="38" t="s">
        <v>492</v>
      </c>
      <c r="E19" s="38" t="s">
        <v>493</v>
      </c>
    </row>
    <row r="20" spans="1:5">
      <c r="A20" s="39">
        <v>1230</v>
      </c>
      <c r="B20" s="35" t="s">
        <v>165</v>
      </c>
      <c r="C20" s="40">
        <v>2425968</v>
      </c>
    </row>
    <row r="21" spans="1:5">
      <c r="A21" s="39">
        <v>1231</v>
      </c>
      <c r="B21" s="35" t="s">
        <v>168</v>
      </c>
      <c r="C21" s="40">
        <v>2425968</v>
      </c>
    </row>
    <row r="22" spans="1:5">
      <c r="A22" s="39">
        <v>1232</v>
      </c>
      <c r="B22" s="35" t="s">
        <v>170</v>
      </c>
      <c r="C22" s="40">
        <v>0</v>
      </c>
    </row>
    <row r="23" spans="1:5">
      <c r="A23" s="39">
        <v>1233</v>
      </c>
      <c r="B23" s="35" t="s">
        <v>171</v>
      </c>
      <c r="C23" s="40">
        <v>0</v>
      </c>
    </row>
    <row r="24" spans="1:5">
      <c r="A24" s="39">
        <v>1234</v>
      </c>
      <c r="B24" s="35" t="s">
        <v>172</v>
      </c>
      <c r="C24" s="40">
        <v>0</v>
      </c>
    </row>
    <row r="25" spans="1:5">
      <c r="A25" s="39">
        <v>1235</v>
      </c>
      <c r="B25" s="35" t="s">
        <v>173</v>
      </c>
      <c r="C25" s="40">
        <v>0</v>
      </c>
    </row>
    <row r="26" spans="1:5">
      <c r="A26" s="39">
        <v>1236</v>
      </c>
      <c r="B26" s="35" t="s">
        <v>174</v>
      </c>
      <c r="C26" s="40">
        <v>0</v>
      </c>
    </row>
    <row r="27" spans="1:5">
      <c r="A27" s="39">
        <v>1239</v>
      </c>
      <c r="B27" s="35" t="s">
        <v>175</v>
      </c>
      <c r="C27" s="40">
        <v>0</v>
      </c>
    </row>
    <row r="28" spans="1:5">
      <c r="A28" s="39">
        <v>1240</v>
      </c>
      <c r="B28" s="35" t="s">
        <v>176</v>
      </c>
      <c r="C28" s="40">
        <v>80902.880000000005</v>
      </c>
    </row>
    <row r="29" spans="1:5">
      <c r="A29" s="39">
        <v>1241</v>
      </c>
      <c r="B29" s="35" t="s">
        <v>177</v>
      </c>
      <c r="C29" s="40">
        <v>80902.880000000005</v>
      </c>
    </row>
    <row r="30" spans="1:5">
      <c r="A30" s="39">
        <v>1242</v>
      </c>
      <c r="B30" s="35" t="s">
        <v>179</v>
      </c>
      <c r="C30" s="40">
        <v>0</v>
      </c>
    </row>
    <row r="31" spans="1:5">
      <c r="A31" s="39">
        <v>1243</v>
      </c>
      <c r="B31" s="35" t="s">
        <v>181</v>
      </c>
      <c r="C31" s="40">
        <v>0</v>
      </c>
    </row>
    <row r="32" spans="1:5">
      <c r="A32" s="39">
        <v>1244</v>
      </c>
      <c r="B32" s="35" t="s">
        <v>182</v>
      </c>
      <c r="C32" s="40">
        <v>0</v>
      </c>
    </row>
    <row r="33" spans="1:5">
      <c r="A33" s="39">
        <v>1245</v>
      </c>
      <c r="B33" s="35" t="s">
        <v>184</v>
      </c>
      <c r="C33" s="40">
        <v>0</v>
      </c>
    </row>
    <row r="34" spans="1:5">
      <c r="A34" s="39">
        <v>1246</v>
      </c>
      <c r="B34" s="35" t="s">
        <v>186</v>
      </c>
      <c r="C34" s="40">
        <v>0</v>
      </c>
    </row>
    <row r="35" spans="1:5">
      <c r="A35" s="39">
        <v>1247</v>
      </c>
      <c r="B35" s="35" t="s">
        <v>188</v>
      </c>
      <c r="C35" s="40">
        <v>0</v>
      </c>
    </row>
    <row r="36" spans="1:5">
      <c r="A36" s="39">
        <v>1248</v>
      </c>
      <c r="B36" s="35" t="s">
        <v>189</v>
      </c>
      <c r="C36" s="40">
        <v>0</v>
      </c>
    </row>
    <row r="37" spans="1:5">
      <c r="A37" s="39">
        <v>1250</v>
      </c>
      <c r="B37" s="35" t="s">
        <v>193</v>
      </c>
      <c r="C37" s="40">
        <v>15010.4</v>
      </c>
    </row>
    <row r="38" spans="1:5">
      <c r="A38" s="39">
        <v>1251</v>
      </c>
      <c r="B38" s="35" t="s">
        <v>194</v>
      </c>
      <c r="C38" s="40">
        <v>15010.4</v>
      </c>
    </row>
    <row r="39" spans="1:5">
      <c r="A39" s="39">
        <v>1252</v>
      </c>
      <c r="B39" s="35" t="s">
        <v>195</v>
      </c>
      <c r="C39" s="40">
        <v>0</v>
      </c>
    </row>
    <row r="40" spans="1:5">
      <c r="A40" s="39">
        <v>1253</v>
      </c>
      <c r="B40" s="35" t="s">
        <v>196</v>
      </c>
      <c r="C40" s="40">
        <v>0</v>
      </c>
    </row>
    <row r="41" spans="1:5">
      <c r="A41" s="39">
        <v>1254</v>
      </c>
      <c r="B41" s="35" t="s">
        <v>197</v>
      </c>
      <c r="C41" s="40">
        <v>0</v>
      </c>
    </row>
    <row r="42" spans="1:5">
      <c r="A42" s="39">
        <v>1259</v>
      </c>
      <c r="B42" s="35" t="s">
        <v>198</v>
      </c>
      <c r="C42" s="40">
        <v>0</v>
      </c>
    </row>
    <row r="44" spans="1:5">
      <c r="A44" s="37" t="s">
        <v>494</v>
      </c>
      <c r="B44" s="37"/>
      <c r="C44" s="37"/>
      <c r="D44" s="37"/>
      <c r="E44" s="37"/>
    </row>
    <row r="45" spans="1:5">
      <c r="A45" s="38" t="s">
        <v>110</v>
      </c>
      <c r="B45" s="38" t="s">
        <v>111</v>
      </c>
      <c r="C45" s="38" t="s">
        <v>483</v>
      </c>
      <c r="D45" s="38" t="s">
        <v>484</v>
      </c>
      <c r="E45" s="38"/>
    </row>
    <row r="46" spans="1:5">
      <c r="A46" s="39">
        <v>5500</v>
      </c>
      <c r="B46" s="35" t="s">
        <v>428</v>
      </c>
      <c r="C46" s="40">
        <f>+C47</f>
        <v>1199922.9100000001</v>
      </c>
      <c r="D46" s="40">
        <f>+D47</f>
        <v>1354076.34</v>
      </c>
    </row>
    <row r="47" spans="1:5">
      <c r="A47" s="39">
        <v>5510</v>
      </c>
      <c r="B47" s="35" t="s">
        <v>429</v>
      </c>
      <c r="C47" s="40">
        <f>+C50+C52</f>
        <v>1199922.9100000001</v>
      </c>
      <c r="D47" s="40">
        <f>+D50+D52</f>
        <v>1354076.34</v>
      </c>
    </row>
    <row r="48" spans="1:5">
      <c r="A48" s="39">
        <v>5511</v>
      </c>
      <c r="B48" s="35" t="s">
        <v>430</v>
      </c>
      <c r="C48" s="40">
        <v>0</v>
      </c>
      <c r="D48" s="40">
        <v>0</v>
      </c>
    </row>
    <row r="49" spans="1:4">
      <c r="A49" s="39">
        <v>5512</v>
      </c>
      <c r="B49" s="35" t="s">
        <v>431</v>
      </c>
      <c r="C49" s="40">
        <v>0</v>
      </c>
      <c r="D49" s="40">
        <v>0</v>
      </c>
    </row>
    <row r="50" spans="1:4">
      <c r="A50" s="39">
        <v>5513</v>
      </c>
      <c r="B50" s="35" t="s">
        <v>432</v>
      </c>
      <c r="C50" s="40">
        <v>666635.04</v>
      </c>
      <c r="D50" s="40">
        <v>667634.66</v>
      </c>
    </row>
    <row r="51" spans="1:4">
      <c r="A51" s="39">
        <v>5514</v>
      </c>
      <c r="B51" s="35" t="s">
        <v>433</v>
      </c>
      <c r="C51" s="40">
        <v>0</v>
      </c>
      <c r="D51" s="40">
        <v>0</v>
      </c>
    </row>
    <row r="52" spans="1:4">
      <c r="A52" s="39">
        <v>5515</v>
      </c>
      <c r="B52" s="35" t="s">
        <v>434</v>
      </c>
      <c r="C52" s="40">
        <v>533287.87</v>
      </c>
      <c r="D52" s="40">
        <v>686441.68</v>
      </c>
    </row>
    <row r="53" spans="1:4">
      <c r="A53" s="39">
        <v>5516</v>
      </c>
      <c r="B53" s="35" t="s">
        <v>435</v>
      </c>
      <c r="C53" s="40">
        <v>0</v>
      </c>
      <c r="D53" s="40">
        <v>0</v>
      </c>
    </row>
    <row r="54" spans="1:4">
      <c r="A54" s="39">
        <v>5517</v>
      </c>
      <c r="B54" s="35" t="s">
        <v>436</v>
      </c>
      <c r="C54" s="40">
        <v>0</v>
      </c>
      <c r="D54" s="40">
        <v>0</v>
      </c>
    </row>
    <row r="55" spans="1:4">
      <c r="A55" s="39">
        <v>5518</v>
      </c>
      <c r="B55" s="35" t="s">
        <v>437</v>
      </c>
      <c r="C55" s="40">
        <v>0</v>
      </c>
      <c r="D55" s="40">
        <v>0</v>
      </c>
    </row>
    <row r="56" spans="1:4">
      <c r="A56" s="39">
        <v>5520</v>
      </c>
      <c r="B56" s="35" t="s">
        <v>438</v>
      </c>
      <c r="C56" s="40">
        <v>0</v>
      </c>
      <c r="D56" s="40">
        <v>0</v>
      </c>
    </row>
    <row r="57" spans="1:4">
      <c r="A57" s="39">
        <v>5521</v>
      </c>
      <c r="B57" s="35" t="s">
        <v>439</v>
      </c>
      <c r="C57" s="40">
        <v>0</v>
      </c>
      <c r="D57" s="40">
        <v>0</v>
      </c>
    </row>
    <row r="58" spans="1:4">
      <c r="A58" s="39">
        <v>5522</v>
      </c>
      <c r="B58" s="35" t="s">
        <v>440</v>
      </c>
      <c r="C58" s="40">
        <v>0</v>
      </c>
      <c r="D58" s="40">
        <v>0</v>
      </c>
    </row>
    <row r="59" spans="1:4">
      <c r="A59" s="39">
        <v>5530</v>
      </c>
      <c r="B59" s="35" t="s">
        <v>441</v>
      </c>
      <c r="C59" s="40">
        <v>0</v>
      </c>
      <c r="D59" s="40">
        <v>0</v>
      </c>
    </row>
    <row r="60" spans="1:4">
      <c r="A60" s="39">
        <v>5531</v>
      </c>
      <c r="B60" s="35" t="s">
        <v>442</v>
      </c>
      <c r="C60" s="40">
        <v>0</v>
      </c>
      <c r="D60" s="40">
        <v>0</v>
      </c>
    </row>
    <row r="61" spans="1:4">
      <c r="A61" s="39">
        <v>5532</v>
      </c>
      <c r="B61" s="35" t="s">
        <v>443</v>
      </c>
      <c r="C61" s="40">
        <v>0</v>
      </c>
      <c r="D61" s="40">
        <v>0</v>
      </c>
    </row>
    <row r="62" spans="1:4">
      <c r="A62" s="39">
        <v>5533</v>
      </c>
      <c r="B62" s="35" t="s">
        <v>444</v>
      </c>
      <c r="C62" s="40">
        <v>0</v>
      </c>
      <c r="D62" s="40">
        <v>0</v>
      </c>
    </row>
    <row r="63" spans="1:4">
      <c r="A63" s="39">
        <v>5534</v>
      </c>
      <c r="B63" s="35" t="s">
        <v>445</v>
      </c>
      <c r="C63" s="40">
        <v>0</v>
      </c>
      <c r="D63" s="40">
        <v>0</v>
      </c>
    </row>
    <row r="64" spans="1:4">
      <c r="A64" s="39">
        <v>5535</v>
      </c>
      <c r="B64" s="35" t="s">
        <v>446</v>
      </c>
      <c r="C64" s="40">
        <v>0</v>
      </c>
      <c r="D64" s="40">
        <v>0</v>
      </c>
    </row>
    <row r="65" spans="1:4">
      <c r="A65" s="39">
        <v>5540</v>
      </c>
      <c r="B65" s="35" t="s">
        <v>447</v>
      </c>
      <c r="C65" s="40">
        <v>0</v>
      </c>
      <c r="D65" s="40">
        <v>0</v>
      </c>
    </row>
    <row r="66" spans="1:4">
      <c r="A66" s="39">
        <v>5541</v>
      </c>
      <c r="B66" s="35" t="s">
        <v>447</v>
      </c>
      <c r="C66" s="40">
        <v>0</v>
      </c>
      <c r="D66" s="40">
        <v>0</v>
      </c>
    </row>
    <row r="67" spans="1:4">
      <c r="A67" s="39">
        <v>5550</v>
      </c>
      <c r="B67" s="35" t="s">
        <v>448</v>
      </c>
      <c r="C67" s="40">
        <v>0</v>
      </c>
      <c r="D67" s="40">
        <v>0</v>
      </c>
    </row>
    <row r="68" spans="1:4">
      <c r="A68" s="39">
        <v>5551</v>
      </c>
      <c r="B68" s="35" t="s">
        <v>448</v>
      </c>
      <c r="C68" s="40">
        <v>0</v>
      </c>
      <c r="D68" s="40">
        <v>0</v>
      </c>
    </row>
    <row r="69" spans="1:4">
      <c r="A69" s="39">
        <v>5590</v>
      </c>
      <c r="B69" s="35" t="s">
        <v>449</v>
      </c>
      <c r="C69" s="40">
        <v>0</v>
      </c>
      <c r="D69" s="40">
        <v>0</v>
      </c>
    </row>
    <row r="70" spans="1:4">
      <c r="A70" s="39">
        <v>5591</v>
      </c>
      <c r="B70" s="35" t="s">
        <v>450</v>
      </c>
      <c r="C70" s="40">
        <v>0</v>
      </c>
      <c r="D70" s="40">
        <v>0</v>
      </c>
    </row>
    <row r="71" spans="1:4">
      <c r="A71" s="39">
        <v>5592</v>
      </c>
      <c r="B71" s="35" t="s">
        <v>451</v>
      </c>
      <c r="C71" s="40">
        <v>0</v>
      </c>
      <c r="D71" s="40">
        <v>0</v>
      </c>
    </row>
    <row r="72" spans="1:4">
      <c r="A72" s="39">
        <v>5593</v>
      </c>
      <c r="B72" s="35" t="s">
        <v>452</v>
      </c>
      <c r="C72" s="40">
        <v>0</v>
      </c>
      <c r="D72" s="40">
        <v>0</v>
      </c>
    </row>
    <row r="73" spans="1:4">
      <c r="A73" s="39">
        <v>5594</v>
      </c>
      <c r="B73" s="35" t="s">
        <v>453</v>
      </c>
      <c r="C73" s="40">
        <v>0</v>
      </c>
      <c r="D73" s="40">
        <v>0</v>
      </c>
    </row>
    <row r="74" spans="1:4">
      <c r="A74" s="39">
        <v>5595</v>
      </c>
      <c r="B74" s="35" t="s">
        <v>454</v>
      </c>
      <c r="C74" s="40">
        <v>0</v>
      </c>
      <c r="D74" s="40">
        <v>0</v>
      </c>
    </row>
    <row r="75" spans="1:4">
      <c r="A75" s="39">
        <v>5596</v>
      </c>
      <c r="B75" s="35" t="s">
        <v>344</v>
      </c>
      <c r="C75" s="40">
        <v>0</v>
      </c>
      <c r="D75" s="40">
        <v>0</v>
      </c>
    </row>
    <row r="76" spans="1:4">
      <c r="A76" s="39">
        <v>5597</v>
      </c>
      <c r="B76" s="35" t="s">
        <v>455</v>
      </c>
      <c r="C76" s="40">
        <v>0</v>
      </c>
      <c r="D76" s="40">
        <v>0</v>
      </c>
    </row>
    <row r="77" spans="1:4">
      <c r="A77" s="39">
        <v>5599</v>
      </c>
      <c r="B77" s="35" t="s">
        <v>456</v>
      </c>
      <c r="C77" s="40">
        <v>0</v>
      </c>
      <c r="D77" s="40">
        <v>0</v>
      </c>
    </row>
    <row r="78" spans="1:4">
      <c r="A78" s="39">
        <v>5600</v>
      </c>
      <c r="B78" s="35" t="s">
        <v>457</v>
      </c>
      <c r="C78" s="40">
        <v>0</v>
      </c>
      <c r="D78" s="40">
        <v>0</v>
      </c>
    </row>
    <row r="79" spans="1:4">
      <c r="A79" s="39">
        <v>5610</v>
      </c>
      <c r="B79" s="35" t="s">
        <v>458</v>
      </c>
      <c r="C79" s="40">
        <v>0</v>
      </c>
      <c r="D79" s="40">
        <v>0</v>
      </c>
    </row>
    <row r="80" spans="1:4">
      <c r="A80" s="39">
        <v>5611</v>
      </c>
      <c r="B80" s="35" t="s">
        <v>459</v>
      </c>
      <c r="C80" s="40">
        <v>0</v>
      </c>
      <c r="D80" s="40">
        <v>0</v>
      </c>
    </row>
    <row r="84" spans="2:2" ht="22.5">
      <c r="B84" s="139" t="s">
        <v>104</v>
      </c>
    </row>
    <row r="85" spans="2:2">
      <c r="B85" s="139"/>
    </row>
    <row r="86" spans="2:2">
      <c r="B86" s="139" t="s">
        <v>700</v>
      </c>
    </row>
    <row r="87" spans="2:2" ht="22.5">
      <c r="B87" s="139" t="s">
        <v>701</v>
      </c>
    </row>
    <row r="88" spans="2:2">
      <c r="B88" s="140" t="s">
        <v>702</v>
      </c>
    </row>
    <row r="89" spans="2:2" ht="22.5">
      <c r="B89" s="141" t="s">
        <v>703</v>
      </c>
    </row>
    <row r="90" spans="2:2">
      <c r="B90" s="51"/>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ageMargins left="0.70866141732283472" right="0.70866141732283472" top="0.74803149606299213" bottom="0.74803149606299213" header="0.31496062992125984" footer="0.31496062992125984"/>
  <pageSetup scale="72" fitToHeight="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GridLines="0" workbookViewId="0">
      <selection activeCell="C16" sqref="C16"/>
    </sheetView>
  </sheetViews>
  <sheetFormatPr baseColWidth="10"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2606</v>
      </c>
      <c r="B1" s="752"/>
      <c r="C1" s="752"/>
      <c r="D1" s="752"/>
    </row>
    <row r="2" spans="1:4" s="43" customFormat="1" ht="18.95" customHeight="1">
      <c r="A2" s="752" t="s">
        <v>495</v>
      </c>
      <c r="B2" s="752"/>
      <c r="C2" s="752"/>
      <c r="D2" s="752"/>
    </row>
    <row r="3" spans="1:4" s="43" customFormat="1" ht="18.95" customHeight="1">
      <c r="A3" s="752" t="s">
        <v>2607</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49"/>
      <c r="D6" s="50">
        <v>9825493.0599999987</v>
      </c>
    </row>
    <row r="7" spans="1:4">
      <c r="B7" s="52"/>
      <c r="C7" s="53"/>
      <c r="D7" s="54"/>
    </row>
    <row r="8" spans="1:4">
      <c r="A8" s="55" t="s">
        <v>498</v>
      </c>
      <c r="B8" s="56"/>
      <c r="C8" s="57"/>
      <c r="D8" s="58">
        <f>SUM(C9:C13)</f>
        <v>0</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0</v>
      </c>
      <c r="D12" s="63"/>
    </row>
    <row r="13" spans="1:4">
      <c r="A13" s="64" t="s">
        <v>503</v>
      </c>
      <c r="B13" s="60"/>
      <c r="C13" s="61">
        <v>0</v>
      </c>
      <c r="D13" s="63"/>
    </row>
    <row r="14" spans="1:4">
      <c r="B14" s="65"/>
      <c r="C14" s="66"/>
      <c r="D14" s="67"/>
    </row>
    <row r="15" spans="1:4">
      <c r="A15" s="55" t="s">
        <v>504</v>
      </c>
      <c r="B15" s="56"/>
      <c r="C15" s="57"/>
      <c r="D15" s="58">
        <f>SUM(C16:C19)</f>
        <v>0</v>
      </c>
    </row>
    <row r="16" spans="1:4">
      <c r="A16" s="59"/>
      <c r="B16" s="60" t="s">
        <v>505</v>
      </c>
      <c r="C16" s="61">
        <v>0</v>
      </c>
      <c r="D16" s="62"/>
    </row>
    <row r="17" spans="1:4">
      <c r="A17" s="59"/>
      <c r="B17" s="60" t="s">
        <v>506</v>
      </c>
      <c r="C17" s="61">
        <v>0</v>
      </c>
      <c r="D17" s="63"/>
    </row>
    <row r="18" spans="1:4">
      <c r="A18" s="59"/>
      <c r="B18" s="60" t="s">
        <v>507</v>
      </c>
      <c r="C18" s="61">
        <v>0</v>
      </c>
      <c r="D18" s="63"/>
    </row>
    <row r="19" spans="1:4">
      <c r="A19" s="64" t="s">
        <v>508</v>
      </c>
      <c r="B19" s="68"/>
      <c r="C19" s="69">
        <v>0</v>
      </c>
      <c r="D19" s="63"/>
    </row>
    <row r="20" spans="1:4">
      <c r="B20" s="70"/>
      <c r="C20" s="71"/>
      <c r="D20" s="67"/>
    </row>
    <row r="21" spans="1:4">
      <c r="A21" s="48" t="s">
        <v>509</v>
      </c>
      <c r="B21" s="48"/>
      <c r="C21" s="72"/>
      <c r="D21" s="50">
        <f>+D6+D8-D15</f>
        <v>9825493.0599999987</v>
      </c>
    </row>
    <row r="22" spans="1:4">
      <c r="D22" s="92"/>
    </row>
    <row r="23" spans="1:4">
      <c r="D23" s="92"/>
    </row>
    <row r="24" spans="1:4" ht="22.5">
      <c r="B24" s="139" t="s">
        <v>104</v>
      </c>
    </row>
    <row r="25" spans="1:4">
      <c r="B25" s="139"/>
    </row>
    <row r="26" spans="1:4">
      <c r="B26" s="139" t="s">
        <v>700</v>
      </c>
    </row>
    <row r="27" spans="1:4" ht="22.5">
      <c r="B27" s="139" t="s">
        <v>701</v>
      </c>
    </row>
    <row r="28" spans="1:4">
      <c r="B28" s="140" t="s">
        <v>702</v>
      </c>
    </row>
    <row r="29" spans="1:4" ht="22.5">
      <c r="B29" s="141" t="s">
        <v>703</v>
      </c>
    </row>
  </sheetData>
  <mergeCells count="4">
    <mergeCell ref="A1:D1"/>
    <mergeCell ref="A2:D2"/>
    <mergeCell ref="A3:D3"/>
    <mergeCell ref="A4:D4"/>
  </mergeCells>
  <pageMargins left="0.70866141732283472" right="0.70866141732283472" top="0.74803149606299213" bottom="0.74803149606299213" header="0.31496062992125984" footer="0.31496062992125984"/>
  <pageSetup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showGridLines="0" topLeftCell="A7" workbookViewId="0">
      <selection activeCell="C16" sqref="C16"/>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4" s="73" customFormat="1" ht="18.95" customHeight="1">
      <c r="A1" s="754" t="s">
        <v>2606</v>
      </c>
      <c r="B1" s="754"/>
      <c r="C1" s="754"/>
      <c r="D1" s="754"/>
    </row>
    <row r="2" spans="1:4" s="73" customFormat="1" ht="18.95" customHeight="1">
      <c r="A2" s="754" t="s">
        <v>510</v>
      </c>
      <c r="B2" s="754"/>
      <c r="C2" s="754"/>
      <c r="D2" s="754"/>
    </row>
    <row r="3" spans="1:4" s="73" customFormat="1" ht="18.95" customHeight="1">
      <c r="A3" s="754" t="s">
        <v>2607</v>
      </c>
      <c r="B3" s="754"/>
      <c r="C3" s="754"/>
      <c r="D3" s="754"/>
    </row>
    <row r="4" spans="1:4" s="74" customFormat="1">
      <c r="A4" s="755"/>
      <c r="B4" s="755"/>
      <c r="C4" s="755"/>
      <c r="D4" s="755"/>
    </row>
    <row r="5" spans="1:4">
      <c r="A5" s="75" t="s">
        <v>511</v>
      </c>
      <c r="B5" s="76"/>
      <c r="C5" s="77"/>
      <c r="D5" s="78">
        <v>9360124.4399999976</v>
      </c>
    </row>
    <row r="6" spans="1:4">
      <c r="A6" s="79"/>
      <c r="B6" s="52"/>
      <c r="C6" s="80"/>
      <c r="D6" s="81"/>
    </row>
    <row r="7" spans="1:4">
      <c r="A7" s="55" t="s">
        <v>512</v>
      </c>
      <c r="B7" s="82"/>
      <c r="C7" s="77"/>
      <c r="D7" s="83">
        <f>SUM(C8:C24)</f>
        <v>54694.28</v>
      </c>
    </row>
    <row r="8" spans="1:4">
      <c r="A8" s="59"/>
      <c r="B8" s="84" t="s">
        <v>513</v>
      </c>
      <c r="C8" s="61">
        <v>27371.879999999997</v>
      </c>
      <c r="D8" s="85"/>
    </row>
    <row r="9" spans="1:4">
      <c r="A9" s="59"/>
      <c r="B9" s="84" t="s">
        <v>514</v>
      </c>
      <c r="C9" s="61">
        <v>3380</v>
      </c>
      <c r="D9" s="86"/>
    </row>
    <row r="10" spans="1:4">
      <c r="A10" s="59"/>
      <c r="B10" s="84" t="s">
        <v>515</v>
      </c>
      <c r="C10" s="61">
        <v>0</v>
      </c>
      <c r="D10" s="86"/>
    </row>
    <row r="11" spans="1:4">
      <c r="A11" s="59"/>
      <c r="B11" s="84" t="s">
        <v>516</v>
      </c>
      <c r="C11" s="61">
        <v>0</v>
      </c>
      <c r="D11" s="86"/>
    </row>
    <row r="12" spans="1:4">
      <c r="A12" s="59"/>
      <c r="B12" s="84" t="s">
        <v>517</v>
      </c>
      <c r="C12" s="61">
        <v>0</v>
      </c>
      <c r="D12" s="86"/>
    </row>
    <row r="13" spans="1:4">
      <c r="A13" s="59"/>
      <c r="B13" s="84" t="s">
        <v>518</v>
      </c>
      <c r="C13" s="61">
        <v>8932</v>
      </c>
      <c r="D13" s="86"/>
    </row>
    <row r="14" spans="1:4">
      <c r="A14" s="59"/>
      <c r="B14" s="84" t="s">
        <v>519</v>
      </c>
      <c r="C14" s="61">
        <v>0</v>
      </c>
      <c r="D14" s="86"/>
    </row>
    <row r="15" spans="1:4">
      <c r="A15" s="59"/>
      <c r="B15" s="84" t="s">
        <v>520</v>
      </c>
      <c r="C15" s="61">
        <v>0</v>
      </c>
      <c r="D15" s="86"/>
    </row>
    <row r="16" spans="1:4">
      <c r="A16" s="59"/>
      <c r="B16" s="84" t="s">
        <v>521</v>
      </c>
      <c r="C16" s="61">
        <v>15010.4</v>
      </c>
      <c r="D16" s="86"/>
    </row>
    <row r="17" spans="1:4">
      <c r="A17" s="59"/>
      <c r="B17" s="84" t="s">
        <v>522</v>
      </c>
      <c r="C17" s="61">
        <v>0</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c r="D24" s="86"/>
    </row>
    <row r="25" spans="1:4">
      <c r="A25" s="79"/>
      <c r="B25" s="88"/>
      <c r="C25" s="89"/>
      <c r="D25" s="90"/>
    </row>
    <row r="26" spans="1:4">
      <c r="A26" s="55" t="s">
        <v>530</v>
      </c>
      <c r="B26" s="82"/>
      <c r="C26" s="91"/>
      <c r="D26" s="83">
        <f>SUM(C27:C33)</f>
        <v>1199922.9100000001</v>
      </c>
    </row>
    <row r="27" spans="1:4">
      <c r="A27" s="59"/>
      <c r="B27" s="84" t="s">
        <v>531</v>
      </c>
      <c r="C27" s="61">
        <v>1199922.9100000001</v>
      </c>
      <c r="D27" s="85"/>
    </row>
    <row r="28" spans="1:4">
      <c r="A28" s="59"/>
      <c r="B28" s="84" t="s">
        <v>438</v>
      </c>
      <c r="C28" s="61">
        <v>0</v>
      </c>
      <c r="D28" s="86"/>
    </row>
    <row r="29" spans="1:4">
      <c r="A29" s="59"/>
      <c r="B29" s="84" t="s">
        <v>532</v>
      </c>
      <c r="C29" s="61">
        <v>0</v>
      </c>
      <c r="D29" s="86"/>
    </row>
    <row r="30" spans="1:4">
      <c r="A30" s="59"/>
      <c r="B30" s="84" t="s">
        <v>533</v>
      </c>
      <c r="C30" s="61">
        <v>0</v>
      </c>
      <c r="D30" s="86"/>
    </row>
    <row r="31" spans="1:4">
      <c r="A31" s="59"/>
      <c r="B31" s="84" t="s">
        <v>534</v>
      </c>
      <c r="C31" s="61">
        <v>0</v>
      </c>
      <c r="D31" s="86"/>
    </row>
    <row r="32" spans="1:4">
      <c r="A32" s="59"/>
      <c r="B32" s="84" t="s">
        <v>535</v>
      </c>
      <c r="C32" s="61">
        <v>0</v>
      </c>
      <c r="D32" s="86"/>
    </row>
    <row r="33" spans="1:5">
      <c r="A33" s="59"/>
      <c r="B33" s="87" t="s">
        <v>536</v>
      </c>
      <c r="C33" s="69">
        <v>0</v>
      </c>
      <c r="D33" s="86"/>
    </row>
    <row r="34" spans="1:5">
      <c r="A34" s="79"/>
      <c r="B34" s="88"/>
      <c r="C34" s="89"/>
      <c r="D34" s="90"/>
    </row>
    <row r="35" spans="1:5">
      <c r="A35" s="76" t="s">
        <v>537</v>
      </c>
      <c r="B35" s="76"/>
      <c r="C35" s="77"/>
      <c r="D35" s="78">
        <f>+D5-D7+D26</f>
        <v>10505353.069999998</v>
      </c>
    </row>
    <row r="41" spans="1:5" ht="22.5">
      <c r="B41" s="139" t="s">
        <v>104</v>
      </c>
      <c r="C41" s="140"/>
      <c r="D41" s="140"/>
      <c r="E41" s="140"/>
    </row>
    <row r="42" spans="1:5">
      <c r="B42" s="139"/>
      <c r="C42" s="140"/>
      <c r="D42" s="140"/>
      <c r="E42" s="140"/>
    </row>
    <row r="43" spans="1:5">
      <c r="B43" s="139" t="s">
        <v>700</v>
      </c>
      <c r="C43" s="140"/>
      <c r="D43" s="140"/>
    </row>
    <row r="44" spans="1:5" ht="22.5">
      <c r="B44" s="139" t="s">
        <v>701</v>
      </c>
      <c r="C44" s="140"/>
      <c r="D44" s="140"/>
    </row>
    <row r="45" spans="1:5">
      <c r="B45" s="140" t="s">
        <v>702</v>
      </c>
      <c r="C45" s="35"/>
      <c r="D45" s="35"/>
      <c r="E45" s="35"/>
    </row>
    <row r="46" spans="1:5" ht="22.5">
      <c r="B46" s="141" t="s">
        <v>703</v>
      </c>
    </row>
  </sheetData>
  <mergeCells count="4">
    <mergeCell ref="A1:D1"/>
    <mergeCell ref="A2:D2"/>
    <mergeCell ref="A3:D3"/>
    <mergeCell ref="A4:D4"/>
  </mergeCells>
  <pageMargins left="0.70866141732283472" right="0.70866141732283472" top="0.74803149606299213" bottom="0.74803149606299213"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3"/>
  <sheetViews>
    <sheetView topLeftCell="A139" zoomScale="115" zoomScaleNormal="115" workbookViewId="0">
      <selection activeCell="C109" sqref="C109"/>
    </sheetView>
  </sheetViews>
  <sheetFormatPr baseColWidth="10" defaultColWidth="9.140625" defaultRowHeight="11.25"/>
  <cols>
    <col min="1" max="1" width="10" style="25" customWidth="1"/>
    <col min="2" max="2" width="64.5703125" style="25" bestFit="1" customWidth="1"/>
    <col min="3" max="3" width="16.42578125" style="25" bestFit="1" customWidth="1"/>
    <col min="4" max="4" width="19.140625" style="25" customWidth="1"/>
    <col min="5" max="5" width="28" style="25" customWidth="1"/>
    <col min="6" max="6" width="22.7109375" style="25" customWidth="1"/>
    <col min="7" max="8" width="16.7109375" style="25" customWidth="1"/>
    <col min="9" max="9" width="27.140625" style="25" customWidth="1"/>
    <col min="10" max="16384" width="9.140625" style="25"/>
  </cols>
  <sheetData>
    <row r="1" spans="1:8" s="22" customFormat="1" ht="18.95" customHeight="1">
      <c r="A1" s="749" t="s">
        <v>2597</v>
      </c>
      <c r="B1" s="750"/>
      <c r="C1" s="750"/>
      <c r="D1" s="750"/>
      <c r="E1" s="750"/>
      <c r="F1" s="750"/>
      <c r="G1" s="6" t="s">
        <v>42</v>
      </c>
      <c r="H1" s="21">
        <v>2018</v>
      </c>
    </row>
    <row r="2" spans="1:8" s="22" customFormat="1" ht="18.95" customHeight="1">
      <c r="A2" s="749" t="s">
        <v>107</v>
      </c>
      <c r="B2" s="750"/>
      <c r="C2" s="750"/>
      <c r="D2" s="750"/>
      <c r="E2" s="750"/>
      <c r="F2" s="750"/>
      <c r="G2" s="6" t="s">
        <v>44</v>
      </c>
      <c r="H2" s="21" t="s">
        <v>45</v>
      </c>
    </row>
    <row r="3" spans="1:8" s="22" customFormat="1" ht="18.95" customHeight="1">
      <c r="A3" s="749" t="s">
        <v>46</v>
      </c>
      <c r="B3" s="750"/>
      <c r="C3" s="750"/>
      <c r="D3" s="750"/>
      <c r="E3" s="750"/>
      <c r="F3" s="750"/>
      <c r="G3" s="6" t="s">
        <v>47</v>
      </c>
      <c r="H3" s="21">
        <v>4</v>
      </c>
    </row>
    <row r="4" spans="1:8">
      <c r="A4" s="23" t="s">
        <v>108</v>
      </c>
      <c r="B4" s="24"/>
      <c r="C4" s="24"/>
      <c r="D4" s="24"/>
      <c r="E4" s="24"/>
      <c r="F4" s="24"/>
      <c r="G4" s="24"/>
      <c r="H4" s="24"/>
    </row>
    <row r="6" spans="1:8">
      <c r="A6" s="24" t="s">
        <v>109</v>
      </c>
      <c r="B6" s="24"/>
      <c r="C6" s="24"/>
      <c r="D6" s="24"/>
      <c r="E6" s="24"/>
      <c r="F6" s="24"/>
      <c r="G6" s="24"/>
      <c r="H6" s="24"/>
    </row>
    <row r="7" spans="1:8">
      <c r="A7" s="26" t="s">
        <v>110</v>
      </c>
      <c r="B7" s="26" t="s">
        <v>111</v>
      </c>
      <c r="C7" s="26" t="s">
        <v>112</v>
      </c>
      <c r="D7" s="26" t="s">
        <v>113</v>
      </c>
      <c r="E7" s="26"/>
      <c r="F7" s="26"/>
      <c r="G7" s="26"/>
      <c r="H7" s="26"/>
    </row>
    <row r="8" spans="1:8">
      <c r="A8" s="27">
        <v>1114</v>
      </c>
      <c r="B8" s="25" t="s">
        <v>114</v>
      </c>
      <c r="C8" s="28">
        <v>546.61</v>
      </c>
      <c r="D8" s="25" t="s">
        <v>115</v>
      </c>
    </row>
    <row r="9" spans="1:8">
      <c r="A9" s="27">
        <v>1115</v>
      </c>
      <c r="B9" s="25" t="s">
        <v>116</v>
      </c>
      <c r="C9" s="28">
        <v>0</v>
      </c>
    </row>
    <row r="10" spans="1:8">
      <c r="A10" s="27">
        <v>1121</v>
      </c>
      <c r="B10" s="25" t="s">
        <v>117</v>
      </c>
      <c r="C10" s="28">
        <v>0</v>
      </c>
    </row>
    <row r="11" spans="1:8">
      <c r="A11" s="27">
        <v>1211</v>
      </c>
      <c r="B11" s="25" t="s">
        <v>118</v>
      </c>
      <c r="C11" s="28">
        <v>0</v>
      </c>
    </row>
    <row r="13" spans="1:8">
      <c r="A13" s="24" t="s">
        <v>119</v>
      </c>
      <c r="B13" s="24"/>
      <c r="C13" s="24"/>
      <c r="D13" s="24"/>
      <c r="E13" s="24"/>
      <c r="F13" s="24"/>
      <c r="G13" s="24"/>
      <c r="H13" s="24"/>
    </row>
    <row r="14" spans="1:8">
      <c r="A14" s="26" t="s">
        <v>110</v>
      </c>
      <c r="B14" s="26" t="s">
        <v>111</v>
      </c>
      <c r="C14" s="26" t="s">
        <v>112</v>
      </c>
      <c r="D14" s="26">
        <v>2017</v>
      </c>
      <c r="E14" s="26">
        <f>D14-1</f>
        <v>2016</v>
      </c>
      <c r="F14" s="26">
        <f>E14-1</f>
        <v>2015</v>
      </c>
      <c r="G14" s="26">
        <f>F14-1</f>
        <v>2014</v>
      </c>
      <c r="H14" s="26" t="s">
        <v>120</v>
      </c>
    </row>
    <row r="15" spans="1:8">
      <c r="A15" s="27">
        <v>1122</v>
      </c>
      <c r="B15" s="25" t="s">
        <v>121</v>
      </c>
      <c r="C15" s="28">
        <v>0</v>
      </c>
      <c r="D15" s="28">
        <v>5950.71</v>
      </c>
      <c r="E15" s="28">
        <v>17340.849999999999</v>
      </c>
      <c r="F15" s="28">
        <v>549.02</v>
      </c>
      <c r="G15" s="28">
        <v>5402.49</v>
      </c>
    </row>
    <row r="16" spans="1:8">
      <c r="A16" s="27">
        <v>1124</v>
      </c>
      <c r="B16" s="25" t="s">
        <v>122</v>
      </c>
      <c r="C16" s="28">
        <v>590000</v>
      </c>
      <c r="D16" s="28">
        <v>0</v>
      </c>
      <c r="E16" s="28">
        <v>0</v>
      </c>
      <c r="F16" s="28">
        <v>0</v>
      </c>
      <c r="G16" s="28">
        <v>0</v>
      </c>
    </row>
    <row r="18" spans="1:8">
      <c r="A18" s="24" t="s">
        <v>123</v>
      </c>
      <c r="B18" s="24"/>
      <c r="C18" s="24"/>
      <c r="D18" s="24"/>
      <c r="E18" s="24"/>
      <c r="F18" s="24"/>
      <c r="G18" s="24"/>
      <c r="H18" s="24"/>
    </row>
    <row r="19" spans="1:8">
      <c r="A19" s="26" t="s">
        <v>110</v>
      </c>
      <c r="B19" s="26" t="s">
        <v>111</v>
      </c>
      <c r="C19" s="26" t="s">
        <v>112</v>
      </c>
      <c r="D19" s="26" t="s">
        <v>124</v>
      </c>
      <c r="E19" s="26" t="s">
        <v>125</v>
      </c>
      <c r="F19" s="26" t="s">
        <v>126</v>
      </c>
      <c r="G19" s="26" t="s">
        <v>127</v>
      </c>
      <c r="H19" s="26" t="s">
        <v>128</v>
      </c>
    </row>
    <row r="20" spans="1:8">
      <c r="A20" s="27">
        <v>1123</v>
      </c>
      <c r="B20" s="25" t="s">
        <v>129</v>
      </c>
      <c r="C20" s="28">
        <v>132737.56</v>
      </c>
      <c r="D20" s="28">
        <v>114349.81</v>
      </c>
      <c r="E20" s="28">
        <v>0</v>
      </c>
      <c r="F20" s="28">
        <v>0</v>
      </c>
      <c r="G20" s="28">
        <v>18387.75</v>
      </c>
      <c r="H20" s="25" t="s">
        <v>130</v>
      </c>
    </row>
    <row r="21" spans="1:8">
      <c r="A21" s="27">
        <v>1125</v>
      </c>
      <c r="B21" s="25" t="s">
        <v>131</v>
      </c>
      <c r="C21" s="28">
        <v>0</v>
      </c>
      <c r="D21" s="28">
        <v>0</v>
      </c>
      <c r="E21" s="28">
        <v>0</v>
      </c>
      <c r="F21" s="28">
        <v>0</v>
      </c>
      <c r="G21" s="28">
        <v>0</v>
      </c>
    </row>
    <row r="22" spans="1:8">
      <c r="A22" s="27">
        <v>1131</v>
      </c>
      <c r="B22" s="25" t="s">
        <v>132</v>
      </c>
      <c r="C22" s="28">
        <v>66739.429999999993</v>
      </c>
      <c r="D22" s="28">
        <v>66739.429999999993</v>
      </c>
      <c r="E22" s="28">
        <v>0</v>
      </c>
      <c r="F22" s="28">
        <v>0</v>
      </c>
      <c r="G22" s="28">
        <v>0</v>
      </c>
      <c r="H22" s="25" t="s">
        <v>133</v>
      </c>
    </row>
    <row r="23" spans="1:8">
      <c r="A23" s="27">
        <v>1132</v>
      </c>
      <c r="B23" s="25" t="s">
        <v>134</v>
      </c>
      <c r="C23" s="28">
        <v>0</v>
      </c>
      <c r="D23" s="28">
        <v>0</v>
      </c>
      <c r="E23" s="28">
        <v>0</v>
      </c>
      <c r="F23" s="28">
        <v>0</v>
      </c>
      <c r="G23" s="28">
        <v>0</v>
      </c>
    </row>
    <row r="24" spans="1:8">
      <c r="A24" s="27">
        <v>1133</v>
      </c>
      <c r="B24" s="25" t="s">
        <v>135</v>
      </c>
      <c r="C24" s="28">
        <v>0</v>
      </c>
      <c r="D24" s="28">
        <v>0</v>
      </c>
      <c r="E24" s="28">
        <v>0</v>
      </c>
      <c r="F24" s="28">
        <v>0</v>
      </c>
      <c r="G24" s="28">
        <v>0</v>
      </c>
    </row>
    <row r="25" spans="1:8">
      <c r="A25" s="27">
        <v>1134</v>
      </c>
      <c r="B25" s="25" t="s">
        <v>136</v>
      </c>
      <c r="C25" s="28">
        <v>0</v>
      </c>
      <c r="D25" s="28">
        <v>0</v>
      </c>
      <c r="E25" s="28">
        <v>0</v>
      </c>
      <c r="F25" s="28">
        <v>0</v>
      </c>
      <c r="G25" s="28">
        <v>0</v>
      </c>
    </row>
    <row r="26" spans="1:8">
      <c r="A26" s="27">
        <v>1139</v>
      </c>
      <c r="B26" s="25" t="s">
        <v>137</v>
      </c>
      <c r="C26" s="28">
        <v>0</v>
      </c>
      <c r="D26" s="28">
        <v>0</v>
      </c>
      <c r="E26" s="28">
        <v>0</v>
      </c>
      <c r="F26" s="28">
        <v>0</v>
      </c>
      <c r="G26" s="28">
        <v>0</v>
      </c>
    </row>
    <row r="28" spans="1:8">
      <c r="A28" s="24" t="s">
        <v>138</v>
      </c>
      <c r="B28" s="24"/>
      <c r="C28" s="24"/>
      <c r="D28" s="24"/>
      <c r="E28" s="24"/>
      <c r="F28" s="24"/>
      <c r="G28" s="24"/>
      <c r="H28" s="24"/>
    </row>
    <row r="29" spans="1:8">
      <c r="A29" s="26" t="s">
        <v>110</v>
      </c>
      <c r="B29" s="26" t="s">
        <v>111</v>
      </c>
      <c r="C29" s="26" t="s">
        <v>112</v>
      </c>
      <c r="D29" s="26" t="s">
        <v>139</v>
      </c>
      <c r="E29" s="26" t="s">
        <v>140</v>
      </c>
      <c r="F29" s="26" t="s">
        <v>141</v>
      </c>
      <c r="G29" s="26" t="s">
        <v>142</v>
      </c>
      <c r="H29" s="26"/>
    </row>
    <row r="30" spans="1:8">
      <c r="A30" s="27">
        <v>1140</v>
      </c>
      <c r="B30" s="25" t="s">
        <v>143</v>
      </c>
      <c r="C30" s="28">
        <v>0</v>
      </c>
    </row>
    <row r="31" spans="1:8">
      <c r="A31" s="27">
        <v>1141</v>
      </c>
      <c r="B31" s="25" t="s">
        <v>144</v>
      </c>
      <c r="C31" s="28">
        <v>0</v>
      </c>
    </row>
    <row r="32" spans="1:8">
      <c r="A32" s="27">
        <v>1142</v>
      </c>
      <c r="B32" s="25" t="s">
        <v>145</v>
      </c>
      <c r="C32" s="28">
        <v>0</v>
      </c>
    </row>
    <row r="33" spans="1:8">
      <c r="A33" s="27">
        <v>1143</v>
      </c>
      <c r="B33" s="25" t="s">
        <v>146</v>
      </c>
      <c r="C33" s="28">
        <v>0</v>
      </c>
    </row>
    <row r="34" spans="1:8">
      <c r="A34" s="27">
        <v>1144</v>
      </c>
      <c r="B34" s="25" t="s">
        <v>147</v>
      </c>
      <c r="C34" s="28">
        <v>0</v>
      </c>
    </row>
    <row r="35" spans="1:8">
      <c r="A35" s="27">
        <v>1145</v>
      </c>
      <c r="B35" s="25" t="s">
        <v>148</v>
      </c>
      <c r="C35" s="28">
        <v>0</v>
      </c>
    </row>
    <row r="37" spans="1:8">
      <c r="A37" s="24" t="s">
        <v>149</v>
      </c>
      <c r="B37" s="24"/>
      <c r="C37" s="24"/>
      <c r="D37" s="24"/>
      <c r="E37" s="24"/>
      <c r="F37" s="24"/>
      <c r="G37" s="24"/>
      <c r="H37" s="24"/>
    </row>
    <row r="38" spans="1:8">
      <c r="A38" s="26" t="s">
        <v>110</v>
      </c>
      <c r="B38" s="26" t="s">
        <v>111</v>
      </c>
      <c r="C38" s="26" t="s">
        <v>112</v>
      </c>
      <c r="D38" s="26" t="s">
        <v>150</v>
      </c>
      <c r="E38" s="26" t="s">
        <v>151</v>
      </c>
      <c r="F38" s="26" t="s">
        <v>152</v>
      </c>
      <c r="G38" s="26"/>
      <c r="H38" s="26"/>
    </row>
    <row r="39" spans="1:8">
      <c r="A39" s="27">
        <v>1150</v>
      </c>
      <c r="B39" s="25" t="s">
        <v>153</v>
      </c>
      <c r="C39" s="28">
        <v>0</v>
      </c>
    </row>
    <row r="40" spans="1:8">
      <c r="A40" s="27">
        <v>1151</v>
      </c>
      <c r="B40" s="25" t="s">
        <v>154</v>
      </c>
      <c r="C40" s="28">
        <v>0</v>
      </c>
    </row>
    <row r="42" spans="1:8">
      <c r="A42" s="24" t="s">
        <v>155</v>
      </c>
      <c r="B42" s="24"/>
      <c r="C42" s="24"/>
      <c r="D42" s="24"/>
      <c r="E42" s="24"/>
      <c r="F42" s="24"/>
      <c r="G42" s="24"/>
      <c r="H42" s="24"/>
    </row>
    <row r="43" spans="1:8">
      <c r="A43" s="26" t="s">
        <v>110</v>
      </c>
      <c r="B43" s="26" t="s">
        <v>111</v>
      </c>
      <c r="C43" s="26" t="s">
        <v>112</v>
      </c>
      <c r="D43" s="26" t="s">
        <v>113</v>
      </c>
      <c r="E43" s="26" t="s">
        <v>128</v>
      </c>
      <c r="F43" s="26"/>
      <c r="G43" s="26"/>
      <c r="H43" s="26"/>
    </row>
    <row r="44" spans="1:8">
      <c r="A44" s="27">
        <v>1213</v>
      </c>
      <c r="B44" s="25" t="s">
        <v>156</v>
      </c>
      <c r="C44" s="28">
        <v>0</v>
      </c>
    </row>
    <row r="46" spans="1:8">
      <c r="A46" s="24" t="s">
        <v>157</v>
      </c>
      <c r="B46" s="24"/>
      <c r="C46" s="24"/>
      <c r="D46" s="24"/>
      <c r="E46" s="24"/>
      <c r="F46" s="24"/>
      <c r="G46" s="24"/>
      <c r="H46" s="24"/>
    </row>
    <row r="47" spans="1:8">
      <c r="A47" s="26" t="s">
        <v>110</v>
      </c>
      <c r="B47" s="26" t="s">
        <v>111</v>
      </c>
      <c r="C47" s="26" t="s">
        <v>112</v>
      </c>
      <c r="D47" s="26"/>
      <c r="E47" s="26"/>
      <c r="F47" s="26"/>
      <c r="G47" s="26"/>
      <c r="H47" s="26"/>
    </row>
    <row r="48" spans="1:8">
      <c r="A48" s="27">
        <v>1214</v>
      </c>
      <c r="B48" s="25" t="s">
        <v>158</v>
      </c>
      <c r="C48" s="28">
        <v>0</v>
      </c>
    </row>
    <row r="50" spans="1:9">
      <c r="A50" s="24" t="s">
        <v>159</v>
      </c>
      <c r="B50" s="24"/>
      <c r="C50" s="24"/>
      <c r="D50" s="24"/>
      <c r="E50" s="24"/>
      <c r="F50" s="24"/>
      <c r="G50" s="24"/>
      <c r="H50" s="24"/>
      <c r="I50" s="24"/>
    </row>
    <row r="51" spans="1:9">
      <c r="A51" s="26" t="s">
        <v>110</v>
      </c>
      <c r="B51" s="26" t="s">
        <v>111</v>
      </c>
      <c r="C51" s="26" t="s">
        <v>112</v>
      </c>
      <c r="D51" s="26" t="s">
        <v>160</v>
      </c>
      <c r="E51" s="26" t="s">
        <v>161</v>
      </c>
      <c r="F51" s="26" t="s">
        <v>150</v>
      </c>
      <c r="G51" s="26" t="s">
        <v>162</v>
      </c>
      <c r="H51" s="26" t="s">
        <v>163</v>
      </c>
      <c r="I51" s="26" t="s">
        <v>164</v>
      </c>
    </row>
    <row r="52" spans="1:9">
      <c r="A52" s="27">
        <v>1230</v>
      </c>
      <c r="B52" s="25" t="s">
        <v>165</v>
      </c>
      <c r="C52" s="28">
        <v>78466690.75</v>
      </c>
      <c r="D52" s="28">
        <v>1685917.44</v>
      </c>
      <c r="E52" s="28">
        <v>17511330.530000001</v>
      </c>
      <c r="F52" s="25" t="s">
        <v>166</v>
      </c>
      <c r="I52" s="25" t="s">
        <v>167</v>
      </c>
    </row>
    <row r="53" spans="1:9">
      <c r="A53" s="27">
        <v>1231</v>
      </c>
      <c r="B53" s="25" t="s">
        <v>168</v>
      </c>
      <c r="C53" s="28">
        <v>33047825.649999999</v>
      </c>
      <c r="D53" s="28">
        <v>0</v>
      </c>
      <c r="E53" s="28">
        <v>0</v>
      </c>
      <c r="F53" s="25" t="s">
        <v>169</v>
      </c>
      <c r="I53" s="25" t="s">
        <v>167</v>
      </c>
    </row>
    <row r="54" spans="1:9">
      <c r="A54" s="27">
        <v>1232</v>
      </c>
      <c r="B54" s="25" t="s">
        <v>170</v>
      </c>
      <c r="C54" s="28">
        <v>0</v>
      </c>
      <c r="D54" s="28">
        <v>0</v>
      </c>
      <c r="E54" s="28">
        <v>0</v>
      </c>
    </row>
    <row r="55" spans="1:9">
      <c r="A55" s="27">
        <v>1233</v>
      </c>
      <c r="B55" s="25" t="s">
        <v>171</v>
      </c>
      <c r="C55" s="28">
        <v>39388350.82</v>
      </c>
      <c r="D55" s="28">
        <v>1685917.44</v>
      </c>
      <c r="E55" s="28">
        <v>17511330.530000001</v>
      </c>
      <c r="F55" s="25" t="s">
        <v>166</v>
      </c>
      <c r="G55" s="25">
        <v>3.33</v>
      </c>
      <c r="I55" s="25" t="s">
        <v>167</v>
      </c>
    </row>
    <row r="56" spans="1:9">
      <c r="A56" s="27">
        <v>1234</v>
      </c>
      <c r="B56" s="25" t="s">
        <v>172</v>
      </c>
      <c r="C56" s="28">
        <v>0</v>
      </c>
      <c r="D56" s="28">
        <v>0</v>
      </c>
      <c r="E56" s="28">
        <v>0</v>
      </c>
    </row>
    <row r="57" spans="1:9">
      <c r="A57" s="27">
        <v>1235</v>
      </c>
      <c r="B57" s="25" t="s">
        <v>173</v>
      </c>
      <c r="C57" s="28">
        <v>0</v>
      </c>
      <c r="D57" s="28">
        <v>0</v>
      </c>
      <c r="E57" s="28">
        <v>0</v>
      </c>
    </row>
    <row r="58" spans="1:9">
      <c r="A58" s="27">
        <v>1236</v>
      </c>
      <c r="B58" s="25" t="s">
        <v>174</v>
      </c>
      <c r="C58" s="28">
        <v>6030514.2800000003</v>
      </c>
      <c r="D58" s="28">
        <v>0</v>
      </c>
      <c r="E58" s="28">
        <v>0</v>
      </c>
      <c r="F58" s="25" t="s">
        <v>169</v>
      </c>
      <c r="I58" s="25" t="s">
        <v>167</v>
      </c>
    </row>
    <row r="59" spans="1:9">
      <c r="A59" s="27">
        <v>1239</v>
      </c>
      <c r="B59" s="25" t="s">
        <v>175</v>
      </c>
      <c r="C59" s="28">
        <v>0</v>
      </c>
      <c r="D59" s="28">
        <v>0</v>
      </c>
      <c r="E59" s="28">
        <v>0</v>
      </c>
    </row>
    <row r="60" spans="1:9">
      <c r="A60" s="27">
        <v>1240</v>
      </c>
      <c r="B60" s="25" t="s">
        <v>176</v>
      </c>
      <c r="C60" s="28">
        <v>37000643.270000003</v>
      </c>
      <c r="D60" s="28">
        <v>2365754.64</v>
      </c>
      <c r="E60" s="28">
        <v>29080974.949999999</v>
      </c>
      <c r="F60" s="25" t="s">
        <v>166</v>
      </c>
      <c r="I60" s="25" t="s">
        <v>167</v>
      </c>
    </row>
    <row r="61" spans="1:9">
      <c r="A61" s="27">
        <v>1241</v>
      </c>
      <c r="B61" s="25" t="s">
        <v>177</v>
      </c>
      <c r="C61" s="28">
        <v>16106460.289999999</v>
      </c>
      <c r="D61" s="28">
        <v>793184.02</v>
      </c>
      <c r="E61" s="28">
        <v>13065171.09</v>
      </c>
      <c r="F61" s="25" t="s">
        <v>166</v>
      </c>
      <c r="G61" s="25" t="s">
        <v>178</v>
      </c>
      <c r="I61" s="25" t="s">
        <v>167</v>
      </c>
    </row>
    <row r="62" spans="1:9">
      <c r="A62" s="27">
        <v>1242</v>
      </c>
      <c r="B62" s="25" t="s">
        <v>179</v>
      </c>
      <c r="C62" s="28">
        <v>706566.31</v>
      </c>
      <c r="D62" s="28">
        <v>132331.79999999999</v>
      </c>
      <c r="E62" s="28">
        <v>572551.81999999995</v>
      </c>
      <c r="F62" s="25" t="s">
        <v>166</v>
      </c>
      <c r="G62" s="25" t="s">
        <v>180</v>
      </c>
      <c r="I62" s="25" t="s">
        <v>167</v>
      </c>
    </row>
    <row r="63" spans="1:9">
      <c r="A63" s="27">
        <v>1243</v>
      </c>
      <c r="B63" s="25" t="s">
        <v>181</v>
      </c>
      <c r="C63" s="28">
        <v>4779942.3899999997</v>
      </c>
      <c r="D63" s="28">
        <v>656170.57999999996</v>
      </c>
      <c r="E63" s="28">
        <v>3238461.53</v>
      </c>
      <c r="F63" s="25" t="s">
        <v>166</v>
      </c>
      <c r="G63" s="25">
        <v>20</v>
      </c>
      <c r="I63" s="25" t="s">
        <v>167</v>
      </c>
    </row>
    <row r="64" spans="1:9">
      <c r="A64" s="27">
        <v>1244</v>
      </c>
      <c r="B64" s="25" t="s">
        <v>182</v>
      </c>
      <c r="C64" s="28">
        <v>13040975.66</v>
      </c>
      <c r="D64" s="28">
        <v>690589.62</v>
      </c>
      <c r="E64" s="28">
        <v>10832529.359999999</v>
      </c>
      <c r="F64" s="25" t="s">
        <v>166</v>
      </c>
      <c r="G64" s="25" t="s">
        <v>183</v>
      </c>
      <c r="I64" s="25" t="s">
        <v>167</v>
      </c>
    </row>
    <row r="65" spans="1:9">
      <c r="A65" s="27">
        <v>1245</v>
      </c>
      <c r="B65" s="25" t="s">
        <v>184</v>
      </c>
      <c r="C65" s="28">
        <v>639645.43000000005</v>
      </c>
      <c r="D65" s="28">
        <v>28805.88</v>
      </c>
      <c r="E65" s="28">
        <v>519972.54</v>
      </c>
      <c r="F65" s="25" t="s">
        <v>166</v>
      </c>
      <c r="G65" s="25" t="s">
        <v>185</v>
      </c>
      <c r="I65" s="25" t="s">
        <v>167</v>
      </c>
    </row>
    <row r="66" spans="1:9">
      <c r="A66" s="27">
        <v>1246</v>
      </c>
      <c r="B66" s="25" t="s">
        <v>186</v>
      </c>
      <c r="C66" s="28">
        <v>1727053.19</v>
      </c>
      <c r="D66" s="28">
        <v>64672.74</v>
      </c>
      <c r="E66" s="28">
        <v>580483.81000000006</v>
      </c>
      <c r="F66" s="25" t="s">
        <v>166</v>
      </c>
      <c r="G66" s="25" t="s">
        <v>187</v>
      </c>
      <c r="I66" s="25" t="s">
        <v>167</v>
      </c>
    </row>
    <row r="67" spans="1:9">
      <c r="A67" s="27">
        <v>1247</v>
      </c>
      <c r="B67" s="25" t="s">
        <v>188</v>
      </c>
      <c r="C67" s="28">
        <v>0</v>
      </c>
      <c r="D67" s="28">
        <v>0</v>
      </c>
      <c r="E67" s="28">
        <v>0</v>
      </c>
    </row>
    <row r="68" spans="1:9">
      <c r="A68" s="27">
        <v>1248</v>
      </c>
      <c r="B68" s="25" t="s">
        <v>189</v>
      </c>
      <c r="C68" s="28">
        <v>0</v>
      </c>
      <c r="D68" s="28">
        <v>0</v>
      </c>
      <c r="E68" s="28">
        <v>0</v>
      </c>
    </row>
    <row r="70" spans="1:9">
      <c r="A70" s="24" t="s">
        <v>190</v>
      </c>
      <c r="B70" s="24"/>
      <c r="C70" s="24"/>
      <c r="D70" s="24"/>
      <c r="E70" s="24"/>
      <c r="F70" s="24"/>
      <c r="G70" s="24"/>
      <c r="H70" s="24"/>
      <c r="I70" s="24"/>
    </row>
    <row r="71" spans="1:9">
      <c r="A71" s="26" t="s">
        <v>110</v>
      </c>
      <c r="B71" s="26" t="s">
        <v>111</v>
      </c>
      <c r="C71" s="26" t="s">
        <v>112</v>
      </c>
      <c r="D71" s="26" t="s">
        <v>191</v>
      </c>
      <c r="E71" s="26" t="s">
        <v>192</v>
      </c>
      <c r="F71" s="26" t="s">
        <v>150</v>
      </c>
      <c r="G71" s="26" t="s">
        <v>162</v>
      </c>
      <c r="H71" s="26" t="s">
        <v>163</v>
      </c>
      <c r="I71" s="26" t="s">
        <v>164</v>
      </c>
    </row>
    <row r="72" spans="1:9">
      <c r="A72" s="27">
        <v>1250</v>
      </c>
      <c r="B72" s="25" t="s">
        <v>193</v>
      </c>
      <c r="C72" s="28">
        <v>19087.8</v>
      </c>
      <c r="D72" s="28">
        <v>0</v>
      </c>
      <c r="E72" s="28">
        <v>19087.8</v>
      </c>
      <c r="F72" s="25" t="s">
        <v>166</v>
      </c>
    </row>
    <row r="73" spans="1:9">
      <c r="A73" s="27">
        <v>1251</v>
      </c>
      <c r="B73" s="25" t="s">
        <v>194</v>
      </c>
      <c r="C73" s="28">
        <v>19087.8</v>
      </c>
      <c r="D73" s="28">
        <v>0</v>
      </c>
      <c r="E73" s="28">
        <v>19087.8</v>
      </c>
      <c r="F73" s="25" t="s">
        <v>166</v>
      </c>
    </row>
    <row r="74" spans="1:9">
      <c r="A74" s="27">
        <v>1252</v>
      </c>
      <c r="B74" s="25" t="s">
        <v>195</v>
      </c>
      <c r="C74" s="28">
        <v>0</v>
      </c>
      <c r="D74" s="28">
        <v>0</v>
      </c>
      <c r="E74" s="28">
        <v>0</v>
      </c>
    </row>
    <row r="75" spans="1:9">
      <c r="A75" s="27">
        <v>1253</v>
      </c>
      <c r="B75" s="25" t="s">
        <v>196</v>
      </c>
      <c r="C75" s="28">
        <v>0</v>
      </c>
      <c r="D75" s="28">
        <v>0</v>
      </c>
      <c r="E75" s="28">
        <v>0</v>
      </c>
    </row>
    <row r="76" spans="1:9">
      <c r="A76" s="27">
        <v>1254</v>
      </c>
      <c r="B76" s="25" t="s">
        <v>197</v>
      </c>
      <c r="C76" s="28">
        <v>0</v>
      </c>
      <c r="D76" s="28">
        <v>0</v>
      </c>
      <c r="E76" s="28">
        <v>0</v>
      </c>
    </row>
    <row r="77" spans="1:9">
      <c r="A77" s="27">
        <v>1259</v>
      </c>
      <c r="B77" s="25" t="s">
        <v>198</v>
      </c>
      <c r="C77" s="28">
        <v>0</v>
      </c>
      <c r="D77" s="28">
        <v>0</v>
      </c>
      <c r="E77" s="28">
        <v>0</v>
      </c>
    </row>
    <row r="78" spans="1:9">
      <c r="A78" s="27">
        <v>1270</v>
      </c>
      <c r="B78" s="25" t="s">
        <v>199</v>
      </c>
      <c r="C78" s="28">
        <v>0</v>
      </c>
      <c r="D78" s="28">
        <v>0</v>
      </c>
      <c r="E78" s="28">
        <v>0</v>
      </c>
    </row>
    <row r="79" spans="1:9">
      <c r="A79" s="27">
        <v>1271</v>
      </c>
      <c r="B79" s="25" t="s">
        <v>200</v>
      </c>
      <c r="C79" s="28">
        <v>0</v>
      </c>
      <c r="D79" s="28">
        <v>0</v>
      </c>
      <c r="E79" s="28">
        <v>0</v>
      </c>
    </row>
    <row r="80" spans="1:9">
      <c r="A80" s="27">
        <v>1272</v>
      </c>
      <c r="B80" s="25" t="s">
        <v>201</v>
      </c>
      <c r="C80" s="28">
        <v>0</v>
      </c>
      <c r="D80" s="28">
        <v>0</v>
      </c>
      <c r="E80" s="28">
        <v>0</v>
      </c>
    </row>
    <row r="81" spans="1:8">
      <c r="A81" s="27">
        <v>1273</v>
      </c>
      <c r="B81" s="25" t="s">
        <v>202</v>
      </c>
      <c r="C81" s="28">
        <v>0</v>
      </c>
      <c r="D81" s="28">
        <v>0</v>
      </c>
      <c r="E81" s="28">
        <v>0</v>
      </c>
    </row>
    <row r="82" spans="1:8">
      <c r="A82" s="27">
        <v>1274</v>
      </c>
      <c r="B82" s="25" t="s">
        <v>203</v>
      </c>
      <c r="C82" s="28">
        <v>0</v>
      </c>
      <c r="D82" s="28">
        <v>0</v>
      </c>
      <c r="E82" s="28">
        <v>0</v>
      </c>
    </row>
    <row r="83" spans="1:8">
      <c r="A83" s="27">
        <v>1275</v>
      </c>
      <c r="B83" s="25" t="s">
        <v>204</v>
      </c>
      <c r="C83" s="28">
        <v>0</v>
      </c>
      <c r="D83" s="28">
        <v>0</v>
      </c>
      <c r="E83" s="28">
        <v>0</v>
      </c>
    </row>
    <row r="84" spans="1:8">
      <c r="A84" s="27">
        <v>1279</v>
      </c>
      <c r="B84" s="25" t="s">
        <v>205</v>
      </c>
      <c r="C84" s="28">
        <v>0</v>
      </c>
      <c r="D84" s="28">
        <v>0</v>
      </c>
      <c r="E84" s="28">
        <v>0</v>
      </c>
    </row>
    <row r="86" spans="1:8">
      <c r="A86" s="24" t="s">
        <v>206</v>
      </c>
      <c r="B86" s="24"/>
      <c r="C86" s="24"/>
      <c r="D86" s="24"/>
      <c r="E86" s="24"/>
      <c r="F86" s="24"/>
      <c r="G86" s="24"/>
      <c r="H86" s="24"/>
    </row>
    <row r="87" spans="1:8">
      <c r="A87" s="26" t="s">
        <v>110</v>
      </c>
      <c r="B87" s="26" t="s">
        <v>111</v>
      </c>
      <c r="C87" s="26" t="s">
        <v>112</v>
      </c>
      <c r="D87" s="26" t="s">
        <v>207</v>
      </c>
      <c r="E87" s="26"/>
      <c r="F87" s="26"/>
      <c r="G87" s="26"/>
      <c r="H87" s="26"/>
    </row>
    <row r="88" spans="1:8">
      <c r="A88" s="27">
        <v>1160</v>
      </c>
      <c r="B88" s="25" t="s">
        <v>208</v>
      </c>
      <c r="C88" s="28">
        <v>0</v>
      </c>
    </row>
    <row r="89" spans="1:8">
      <c r="A89" s="27">
        <v>1161</v>
      </c>
      <c r="B89" s="25" t="s">
        <v>209</v>
      </c>
      <c r="C89" s="28">
        <v>0</v>
      </c>
    </row>
    <row r="90" spans="1:8">
      <c r="A90" s="27">
        <v>1162</v>
      </c>
      <c r="B90" s="25" t="s">
        <v>210</v>
      </c>
      <c r="C90" s="28">
        <v>0</v>
      </c>
    </row>
    <row r="92" spans="1:8">
      <c r="A92" s="24" t="s">
        <v>211</v>
      </c>
      <c r="B92" s="24"/>
      <c r="C92" s="24"/>
      <c r="D92" s="24"/>
      <c r="E92" s="24"/>
      <c r="F92" s="24"/>
      <c r="G92" s="24"/>
      <c r="H92" s="24"/>
    </row>
    <row r="93" spans="1:8">
      <c r="A93" s="26" t="s">
        <v>110</v>
      </c>
      <c r="B93" s="26" t="s">
        <v>111</v>
      </c>
      <c r="C93" s="26" t="s">
        <v>112</v>
      </c>
      <c r="D93" s="26" t="s">
        <v>128</v>
      </c>
      <c r="E93" s="26"/>
      <c r="F93" s="26"/>
      <c r="G93" s="26"/>
      <c r="H93" s="26"/>
    </row>
    <row r="94" spans="1:8">
      <c r="A94" s="27">
        <v>1290</v>
      </c>
      <c r="B94" s="25" t="s">
        <v>212</v>
      </c>
      <c r="C94" s="28">
        <v>0</v>
      </c>
    </row>
    <row r="95" spans="1:8">
      <c r="A95" s="27">
        <v>1291</v>
      </c>
      <c r="B95" s="25" t="s">
        <v>213</v>
      </c>
      <c r="C95" s="28">
        <v>0</v>
      </c>
    </row>
    <row r="96" spans="1:8">
      <c r="A96" s="27">
        <v>1292</v>
      </c>
      <c r="B96" s="25" t="s">
        <v>214</v>
      </c>
      <c r="C96" s="28">
        <v>0</v>
      </c>
    </row>
    <row r="97" spans="1:8">
      <c r="A97" s="27">
        <v>1293</v>
      </c>
      <c r="B97" s="25" t="s">
        <v>215</v>
      </c>
      <c r="C97" s="28">
        <v>0</v>
      </c>
    </row>
    <row r="99" spans="1:8">
      <c r="A99" s="24" t="s">
        <v>216</v>
      </c>
      <c r="B99" s="24"/>
      <c r="C99" s="24"/>
      <c r="D99" s="24"/>
      <c r="E99" s="24"/>
      <c r="F99" s="24"/>
      <c r="G99" s="24"/>
      <c r="H99" s="24"/>
    </row>
    <row r="100" spans="1:8">
      <c r="A100" s="26" t="s">
        <v>110</v>
      </c>
      <c r="B100" s="26" t="s">
        <v>111</v>
      </c>
      <c r="C100" s="26" t="s">
        <v>112</v>
      </c>
      <c r="D100" s="26" t="s">
        <v>124</v>
      </c>
      <c r="E100" s="26" t="s">
        <v>125</v>
      </c>
      <c r="F100" s="26" t="s">
        <v>126</v>
      </c>
      <c r="G100" s="26" t="s">
        <v>217</v>
      </c>
      <c r="H100" s="26" t="s">
        <v>218</v>
      </c>
    </row>
    <row r="101" spans="1:8">
      <c r="A101" s="27">
        <v>2110</v>
      </c>
      <c r="B101" s="25" t="s">
        <v>219</v>
      </c>
      <c r="C101" s="28">
        <v>7881025.1299999999</v>
      </c>
      <c r="D101" s="28">
        <v>7726687.2700000005</v>
      </c>
      <c r="E101" s="28">
        <v>71037.05</v>
      </c>
      <c r="F101" s="28">
        <v>26983</v>
      </c>
      <c r="G101" s="28">
        <v>56317.78</v>
      </c>
    </row>
    <row r="102" spans="1:8">
      <c r="A102" s="27">
        <v>2111</v>
      </c>
      <c r="B102" s="25" t="s">
        <v>220</v>
      </c>
      <c r="C102" s="28">
        <v>36102.71</v>
      </c>
      <c r="D102" s="28">
        <v>34629.06</v>
      </c>
      <c r="E102" s="28">
        <v>0</v>
      </c>
      <c r="F102" s="28">
        <v>0</v>
      </c>
      <c r="G102" s="28">
        <v>1473.65</v>
      </c>
    </row>
    <row r="103" spans="1:8">
      <c r="A103" s="27">
        <v>2112</v>
      </c>
      <c r="B103" s="25" t="s">
        <v>221</v>
      </c>
      <c r="C103" s="28">
        <v>1792935.23</v>
      </c>
      <c r="D103" s="28">
        <v>1743023.18</v>
      </c>
      <c r="E103" s="28">
        <v>49912.05</v>
      </c>
      <c r="F103" s="28">
        <v>0</v>
      </c>
      <c r="G103" s="28">
        <v>0</v>
      </c>
    </row>
    <row r="104" spans="1:8">
      <c r="A104" s="27">
        <v>2113</v>
      </c>
      <c r="B104" s="25" t="s">
        <v>222</v>
      </c>
      <c r="C104" s="28">
        <v>0</v>
      </c>
      <c r="D104" s="28">
        <v>0</v>
      </c>
      <c r="E104" s="28">
        <v>0</v>
      </c>
      <c r="F104" s="28">
        <v>0</v>
      </c>
      <c r="G104" s="28">
        <v>0</v>
      </c>
    </row>
    <row r="105" spans="1:8">
      <c r="A105" s="27">
        <v>2114</v>
      </c>
      <c r="B105" s="25" t="s">
        <v>223</v>
      </c>
      <c r="C105" s="28">
        <v>0</v>
      </c>
      <c r="D105" s="28">
        <v>0</v>
      </c>
      <c r="E105" s="28">
        <v>0</v>
      </c>
      <c r="F105" s="28">
        <v>0</v>
      </c>
      <c r="G105" s="28">
        <v>0</v>
      </c>
    </row>
    <row r="106" spans="1:8">
      <c r="A106" s="27">
        <v>2115</v>
      </c>
      <c r="B106" s="25" t="s">
        <v>224</v>
      </c>
      <c r="C106" s="28">
        <v>0</v>
      </c>
      <c r="D106" s="28">
        <v>0</v>
      </c>
      <c r="E106" s="28">
        <v>0</v>
      </c>
      <c r="F106" s="28">
        <v>0</v>
      </c>
      <c r="G106" s="28">
        <v>0</v>
      </c>
    </row>
    <row r="107" spans="1:8">
      <c r="A107" s="27">
        <v>2116</v>
      </c>
      <c r="B107" s="25" t="s">
        <v>225</v>
      </c>
      <c r="C107" s="28">
        <v>0</v>
      </c>
      <c r="D107" s="28">
        <v>0</v>
      </c>
      <c r="E107" s="28">
        <v>0</v>
      </c>
      <c r="F107" s="28">
        <v>0</v>
      </c>
      <c r="G107" s="28">
        <v>0</v>
      </c>
    </row>
    <row r="108" spans="1:8">
      <c r="A108" s="27">
        <v>2117</v>
      </c>
      <c r="B108" s="25" t="s">
        <v>226</v>
      </c>
      <c r="C108" s="28">
        <v>5040831.45</v>
      </c>
      <c r="D108" s="28">
        <v>5037885.95</v>
      </c>
      <c r="E108" s="28">
        <v>0</v>
      </c>
      <c r="F108" s="28">
        <v>0</v>
      </c>
      <c r="G108" s="28">
        <v>2945.5</v>
      </c>
    </row>
    <row r="109" spans="1:8">
      <c r="A109" s="27">
        <v>2118</v>
      </c>
      <c r="B109" s="25" t="s">
        <v>227</v>
      </c>
      <c r="C109" s="28">
        <v>0</v>
      </c>
      <c r="D109" s="28">
        <v>0</v>
      </c>
      <c r="E109" s="28">
        <v>0</v>
      </c>
      <c r="F109" s="28">
        <v>0</v>
      </c>
      <c r="G109" s="28">
        <v>0</v>
      </c>
    </row>
    <row r="110" spans="1:8">
      <c r="A110" s="27">
        <v>2119</v>
      </c>
      <c r="B110" s="25" t="s">
        <v>228</v>
      </c>
      <c r="C110" s="28">
        <v>1011155.71</v>
      </c>
      <c r="D110" s="28">
        <v>911149.08000000007</v>
      </c>
      <c r="E110" s="28">
        <v>21125</v>
      </c>
      <c r="F110" s="28">
        <v>26983</v>
      </c>
      <c r="G110" s="28">
        <v>51898.63</v>
      </c>
    </row>
    <row r="111" spans="1:8">
      <c r="A111" s="27">
        <v>2120</v>
      </c>
      <c r="B111" s="25" t="s">
        <v>229</v>
      </c>
      <c r="C111" s="28">
        <v>0</v>
      </c>
      <c r="D111" s="28">
        <v>0</v>
      </c>
      <c r="E111" s="28">
        <v>0</v>
      </c>
      <c r="F111" s="28">
        <v>0</v>
      </c>
      <c r="G111" s="28">
        <v>0</v>
      </c>
    </row>
    <row r="112" spans="1:8">
      <c r="A112" s="27">
        <v>2121</v>
      </c>
      <c r="B112" s="25" t="s">
        <v>230</v>
      </c>
      <c r="C112" s="28">
        <v>0</v>
      </c>
      <c r="D112" s="28">
        <v>0</v>
      </c>
      <c r="E112" s="28">
        <v>0</v>
      </c>
      <c r="F112" s="28">
        <v>0</v>
      </c>
      <c r="G112" s="28">
        <v>0</v>
      </c>
    </row>
    <row r="113" spans="1:8">
      <c r="A113" s="27">
        <v>2122</v>
      </c>
      <c r="B113" s="25" t="s">
        <v>231</v>
      </c>
      <c r="C113" s="28">
        <v>0</v>
      </c>
      <c r="D113" s="28">
        <v>0</v>
      </c>
      <c r="E113" s="28">
        <v>0</v>
      </c>
      <c r="F113" s="28">
        <v>0</v>
      </c>
      <c r="G113" s="28">
        <v>0</v>
      </c>
    </row>
    <row r="114" spans="1:8">
      <c r="A114" s="27">
        <v>2129</v>
      </c>
      <c r="B114" s="25" t="s">
        <v>232</v>
      </c>
      <c r="C114" s="28">
        <v>0</v>
      </c>
      <c r="D114" s="28">
        <v>0</v>
      </c>
      <c r="E114" s="28">
        <v>0</v>
      </c>
      <c r="F114" s="28">
        <v>0</v>
      </c>
      <c r="G114" s="28">
        <v>0</v>
      </c>
    </row>
    <row r="116" spans="1:8">
      <c r="A116" s="24" t="s">
        <v>233</v>
      </c>
      <c r="B116" s="24"/>
      <c r="C116" s="24"/>
      <c r="D116" s="24"/>
      <c r="E116" s="24"/>
      <c r="F116" s="24"/>
      <c r="G116" s="24"/>
      <c r="H116" s="24"/>
    </row>
    <row r="117" spans="1:8">
      <c r="A117" s="26" t="s">
        <v>110</v>
      </c>
      <c r="B117" s="26" t="s">
        <v>111</v>
      </c>
      <c r="C117" s="26" t="s">
        <v>112</v>
      </c>
      <c r="D117" s="26" t="s">
        <v>234</v>
      </c>
      <c r="E117" s="26" t="s">
        <v>128</v>
      </c>
      <c r="F117" s="26"/>
      <c r="G117" s="26"/>
      <c r="H117" s="26"/>
    </row>
    <row r="118" spans="1:8">
      <c r="A118" s="27">
        <v>2160</v>
      </c>
      <c r="B118" s="25" t="s">
        <v>235</v>
      </c>
      <c r="C118" s="28">
        <v>0</v>
      </c>
    </row>
    <row r="119" spans="1:8">
      <c r="A119" s="27">
        <v>2161</v>
      </c>
      <c r="B119" s="25" t="s">
        <v>236</v>
      </c>
      <c r="C119" s="28">
        <v>0</v>
      </c>
    </row>
    <row r="120" spans="1:8">
      <c r="A120" s="27">
        <v>2162</v>
      </c>
      <c r="B120" s="25" t="s">
        <v>237</v>
      </c>
      <c r="C120" s="28">
        <v>0</v>
      </c>
    </row>
    <row r="121" spans="1:8">
      <c r="A121" s="27">
        <v>2163</v>
      </c>
      <c r="B121" s="25" t="s">
        <v>238</v>
      </c>
      <c r="C121" s="28">
        <v>0</v>
      </c>
    </row>
    <row r="122" spans="1:8">
      <c r="A122" s="27">
        <v>2164</v>
      </c>
      <c r="B122" s="25" t="s">
        <v>239</v>
      </c>
      <c r="C122" s="28">
        <v>0</v>
      </c>
    </row>
    <row r="123" spans="1:8">
      <c r="A123" s="27">
        <v>2165</v>
      </c>
      <c r="B123" s="25" t="s">
        <v>240</v>
      </c>
      <c r="C123" s="28">
        <v>0</v>
      </c>
    </row>
    <row r="124" spans="1:8">
      <c r="A124" s="27">
        <v>2166</v>
      </c>
      <c r="B124" s="25" t="s">
        <v>241</v>
      </c>
      <c r="C124" s="28">
        <v>0</v>
      </c>
    </row>
    <row r="125" spans="1:8">
      <c r="A125" s="27">
        <v>2250</v>
      </c>
      <c r="B125" s="25" t="s">
        <v>242</v>
      </c>
      <c r="C125" s="28">
        <v>0</v>
      </c>
    </row>
    <row r="126" spans="1:8">
      <c r="A126" s="27">
        <v>2251</v>
      </c>
      <c r="B126" s="25" t="s">
        <v>243</v>
      </c>
      <c r="C126" s="28">
        <v>0</v>
      </c>
    </row>
    <row r="127" spans="1:8">
      <c r="A127" s="27">
        <v>2252</v>
      </c>
      <c r="B127" s="25" t="s">
        <v>244</v>
      </c>
      <c r="C127" s="28">
        <v>0</v>
      </c>
    </row>
    <row r="128" spans="1:8">
      <c r="A128" s="27">
        <v>2253</v>
      </c>
      <c r="B128" s="25" t="s">
        <v>245</v>
      </c>
      <c r="C128" s="28">
        <v>0</v>
      </c>
    </row>
    <row r="129" spans="1:8">
      <c r="A129" s="27">
        <v>2254</v>
      </c>
      <c r="B129" s="25" t="s">
        <v>246</v>
      </c>
      <c r="C129" s="28">
        <v>0</v>
      </c>
    </row>
    <row r="130" spans="1:8">
      <c r="A130" s="27">
        <v>2255</v>
      </c>
      <c r="B130" s="25" t="s">
        <v>247</v>
      </c>
      <c r="C130" s="28">
        <v>0</v>
      </c>
    </row>
    <row r="131" spans="1:8">
      <c r="A131" s="27">
        <v>2256</v>
      </c>
      <c r="B131" s="25" t="s">
        <v>248</v>
      </c>
      <c r="C131" s="28">
        <v>0</v>
      </c>
    </row>
    <row r="133" spans="1:8">
      <c r="A133" s="24" t="s">
        <v>249</v>
      </c>
      <c r="B133" s="24"/>
      <c r="C133" s="24"/>
      <c r="D133" s="24"/>
      <c r="E133" s="24"/>
      <c r="F133" s="24"/>
      <c r="G133" s="24"/>
      <c r="H133" s="24"/>
    </row>
    <row r="134" spans="1:8">
      <c r="A134" s="29" t="s">
        <v>110</v>
      </c>
      <c r="B134" s="29" t="s">
        <v>111</v>
      </c>
      <c r="C134" s="29" t="s">
        <v>112</v>
      </c>
      <c r="D134" s="29" t="s">
        <v>234</v>
      </c>
      <c r="E134" s="29" t="s">
        <v>128</v>
      </c>
      <c r="F134" s="29"/>
      <c r="G134" s="29"/>
      <c r="H134" s="29"/>
    </row>
    <row r="135" spans="1:8">
      <c r="A135" s="27">
        <v>2159</v>
      </c>
      <c r="B135" s="25" t="s">
        <v>250</v>
      </c>
      <c r="C135" s="28">
        <v>0</v>
      </c>
    </row>
    <row r="136" spans="1:8">
      <c r="A136" s="27">
        <v>2199</v>
      </c>
      <c r="B136" s="25" t="s">
        <v>251</v>
      </c>
      <c r="C136" s="28">
        <v>0</v>
      </c>
    </row>
    <row r="137" spans="1:8">
      <c r="A137" s="27">
        <v>2240</v>
      </c>
      <c r="B137" s="25" t="s">
        <v>252</v>
      </c>
      <c r="C137" s="28">
        <v>0</v>
      </c>
    </row>
    <row r="138" spans="1:8">
      <c r="A138" s="27">
        <v>2241</v>
      </c>
      <c r="B138" s="25" t="s">
        <v>253</v>
      </c>
      <c r="C138" s="28">
        <v>0</v>
      </c>
    </row>
    <row r="139" spans="1:8">
      <c r="A139" s="27">
        <v>2242</v>
      </c>
      <c r="B139" s="25" t="s">
        <v>254</v>
      </c>
      <c r="C139" s="28">
        <v>0</v>
      </c>
    </row>
    <row r="140" spans="1:8">
      <c r="A140" s="27">
        <v>2249</v>
      </c>
      <c r="B140" s="25" t="s">
        <v>255</v>
      </c>
      <c r="C140" s="28">
        <v>0</v>
      </c>
    </row>
    <row r="143" spans="1:8">
      <c r="A143" s="20" t="s">
        <v>104</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62992125984251968" bottom="0.94488188976377963" header="0.31496062992125984" footer="0.31496062992125984"/>
  <pageSetup scale="55" fitToHeight="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zoomScale="80" zoomScaleNormal="80" workbookViewId="0">
      <pane ySplit="7" topLeftCell="A29" activePane="bottomLeft" state="frozen"/>
      <selection activeCell="C16" sqref="C16"/>
      <selection pane="bottomLeft" activeCell="A8" sqref="A8"/>
    </sheetView>
  </sheetViews>
  <sheetFormatPr baseColWidth="10" defaultColWidth="9.140625" defaultRowHeight="11.25"/>
  <cols>
    <col min="1" max="1" width="10" style="35" customWidth="1"/>
    <col min="2" max="2" width="46.140625" style="35" customWidth="1"/>
    <col min="3" max="3" width="17.42578125" style="35" bestFit="1" customWidth="1"/>
    <col min="4" max="5" width="23.7109375" style="35" bestFit="1" customWidth="1"/>
    <col min="6" max="6" width="19.28515625" style="35" customWidth="1"/>
    <col min="7" max="7" width="5.28515625" style="35" customWidth="1"/>
    <col min="8" max="10" width="5.85546875" style="35" customWidth="1"/>
    <col min="11" max="16384" width="9.140625" style="35"/>
  </cols>
  <sheetData>
    <row r="1" spans="1:10" ht="18.95" customHeight="1">
      <c r="A1" s="751" t="s">
        <v>2606</v>
      </c>
      <c r="B1" s="756"/>
      <c r="C1" s="756"/>
      <c r="D1" s="756"/>
      <c r="E1" s="756"/>
      <c r="F1" s="756"/>
      <c r="G1" s="33" t="s">
        <v>42</v>
      </c>
      <c r="H1" s="34">
        <v>2018</v>
      </c>
    </row>
    <row r="2" spans="1:10" ht="18.95" customHeight="1">
      <c r="A2" s="751" t="s">
        <v>538</v>
      </c>
      <c r="B2" s="756"/>
      <c r="C2" s="756"/>
      <c r="D2" s="756"/>
      <c r="E2" s="756"/>
      <c r="F2" s="756"/>
      <c r="G2" s="33" t="s">
        <v>44</v>
      </c>
      <c r="H2" s="34" t="s">
        <v>45</v>
      </c>
    </row>
    <row r="3" spans="1:10" ht="18.95" customHeight="1">
      <c r="A3" s="757" t="s">
        <v>2607</v>
      </c>
      <c r="B3" s="758"/>
      <c r="C3" s="758"/>
      <c r="D3" s="758"/>
      <c r="E3" s="758"/>
      <c r="F3" s="758"/>
      <c r="G3" s="33" t="s">
        <v>47</v>
      </c>
      <c r="H3" s="34">
        <v>1</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6">
      <c r="A17" s="35">
        <v>7230</v>
      </c>
      <c r="B17" s="35" t="s">
        <v>554</v>
      </c>
      <c r="C17" s="40">
        <v>0</v>
      </c>
      <c r="D17" s="40">
        <v>0</v>
      </c>
      <c r="E17" s="40">
        <v>0</v>
      </c>
      <c r="F17" s="40">
        <v>0</v>
      </c>
    </row>
    <row r="18" spans="1:6">
      <c r="A18" s="35">
        <v>7240</v>
      </c>
      <c r="B18" s="35" t="s">
        <v>555</v>
      </c>
      <c r="C18" s="40">
        <v>0</v>
      </c>
      <c r="D18" s="40">
        <v>0</v>
      </c>
      <c r="E18" s="40">
        <v>0</v>
      </c>
      <c r="F18" s="40">
        <v>0</v>
      </c>
    </row>
    <row r="19" spans="1:6">
      <c r="A19" s="35">
        <v>7250</v>
      </c>
      <c r="B19" s="35" t="s">
        <v>556</v>
      </c>
      <c r="C19" s="40">
        <v>0</v>
      </c>
      <c r="D19" s="40">
        <v>0</v>
      </c>
      <c r="E19" s="40">
        <v>0</v>
      </c>
      <c r="F19" s="40">
        <v>0</v>
      </c>
    </row>
    <row r="20" spans="1:6">
      <c r="A20" s="35">
        <v>7260</v>
      </c>
      <c r="B20" s="35" t="s">
        <v>557</v>
      </c>
      <c r="C20" s="40">
        <v>0</v>
      </c>
      <c r="D20" s="40">
        <v>0</v>
      </c>
      <c r="E20" s="40">
        <v>0</v>
      </c>
      <c r="F20" s="40">
        <v>0</v>
      </c>
    </row>
    <row r="21" spans="1:6">
      <c r="A21" s="35">
        <v>7310</v>
      </c>
      <c r="B21" s="35" t="s">
        <v>558</v>
      </c>
      <c r="C21" s="40">
        <v>0</v>
      </c>
      <c r="D21" s="40">
        <v>0</v>
      </c>
      <c r="E21" s="40">
        <v>0</v>
      </c>
      <c r="F21" s="40">
        <v>0</v>
      </c>
    </row>
    <row r="22" spans="1:6">
      <c r="A22" s="35">
        <v>7320</v>
      </c>
      <c r="B22" s="35" t="s">
        <v>559</v>
      </c>
      <c r="C22" s="40">
        <v>0</v>
      </c>
      <c r="D22" s="40">
        <v>0</v>
      </c>
      <c r="E22" s="40">
        <v>0</v>
      </c>
      <c r="F22" s="40">
        <v>0</v>
      </c>
    </row>
    <row r="23" spans="1:6">
      <c r="A23" s="35">
        <v>7330</v>
      </c>
      <c r="B23" s="35" t="s">
        <v>560</v>
      </c>
      <c r="C23" s="40">
        <v>0</v>
      </c>
      <c r="D23" s="40">
        <v>0</v>
      </c>
      <c r="E23" s="40">
        <v>0</v>
      </c>
      <c r="F23" s="40">
        <v>0</v>
      </c>
    </row>
    <row r="24" spans="1:6">
      <c r="A24" s="35">
        <v>7340</v>
      </c>
      <c r="B24" s="35" t="s">
        <v>561</v>
      </c>
      <c r="C24" s="40">
        <v>0</v>
      </c>
      <c r="D24" s="40">
        <v>0</v>
      </c>
      <c r="E24" s="40">
        <v>0</v>
      </c>
      <c r="F24" s="40">
        <v>0</v>
      </c>
    </row>
    <row r="25" spans="1:6">
      <c r="A25" s="35">
        <v>7350</v>
      </c>
      <c r="B25" s="35" t="s">
        <v>562</v>
      </c>
      <c r="C25" s="40">
        <v>0</v>
      </c>
      <c r="D25" s="40">
        <v>0</v>
      </c>
      <c r="E25" s="40">
        <v>0</v>
      </c>
      <c r="F25" s="40">
        <v>0</v>
      </c>
    </row>
    <row r="26" spans="1:6">
      <c r="A26" s="35">
        <v>7360</v>
      </c>
      <c r="B26" s="35" t="s">
        <v>563</v>
      </c>
      <c r="C26" s="40">
        <v>0</v>
      </c>
      <c r="D26" s="40">
        <v>0</v>
      </c>
      <c r="E26" s="40">
        <v>0</v>
      </c>
      <c r="F26" s="40">
        <v>0</v>
      </c>
    </row>
    <row r="27" spans="1:6">
      <c r="A27" s="35">
        <v>7410</v>
      </c>
      <c r="B27" s="35" t="s">
        <v>564</v>
      </c>
      <c r="C27" s="40">
        <v>0</v>
      </c>
      <c r="D27" s="40">
        <v>0</v>
      </c>
      <c r="E27" s="40">
        <v>0</v>
      </c>
      <c r="F27" s="40">
        <v>0</v>
      </c>
    </row>
    <row r="28" spans="1:6">
      <c r="A28" s="35">
        <v>7420</v>
      </c>
      <c r="B28" s="35" t="s">
        <v>565</v>
      </c>
      <c r="C28" s="40">
        <v>0</v>
      </c>
      <c r="D28" s="40">
        <v>0</v>
      </c>
      <c r="E28" s="40">
        <v>0</v>
      </c>
      <c r="F28" s="40">
        <v>0</v>
      </c>
    </row>
    <row r="29" spans="1:6">
      <c r="A29" s="35">
        <v>7510</v>
      </c>
      <c r="B29" s="35" t="s">
        <v>566</v>
      </c>
      <c r="C29" s="40">
        <v>0</v>
      </c>
      <c r="D29" s="40">
        <v>0</v>
      </c>
      <c r="E29" s="40">
        <v>0</v>
      </c>
      <c r="F29" s="40">
        <v>0</v>
      </c>
    </row>
    <row r="30" spans="1:6">
      <c r="A30" s="35">
        <v>7520</v>
      </c>
      <c r="B30" s="35" t="s">
        <v>567</v>
      </c>
      <c r="C30" s="40">
        <v>0</v>
      </c>
      <c r="D30" s="40">
        <v>0</v>
      </c>
      <c r="E30" s="40">
        <v>0</v>
      </c>
      <c r="F30" s="40">
        <v>0</v>
      </c>
    </row>
    <row r="31" spans="1:6">
      <c r="A31" s="35">
        <v>7610</v>
      </c>
      <c r="B31" s="35" t="s">
        <v>568</v>
      </c>
      <c r="C31" s="40">
        <v>0</v>
      </c>
      <c r="D31" s="40">
        <v>0</v>
      </c>
      <c r="E31" s="40">
        <v>0</v>
      </c>
      <c r="F31" s="40">
        <v>0</v>
      </c>
    </row>
    <row r="32" spans="1:6">
      <c r="A32" s="35">
        <v>7620</v>
      </c>
      <c r="B32" s="35" t="s">
        <v>569</v>
      </c>
      <c r="C32" s="40">
        <v>0</v>
      </c>
      <c r="D32" s="40">
        <v>0</v>
      </c>
      <c r="E32" s="40">
        <v>0</v>
      </c>
      <c r="F32" s="40">
        <v>0</v>
      </c>
    </row>
    <row r="33" spans="1:6">
      <c r="A33" s="35">
        <v>7630</v>
      </c>
      <c r="B33" s="35" t="s">
        <v>570</v>
      </c>
      <c r="C33" s="40">
        <v>0</v>
      </c>
      <c r="D33" s="40">
        <v>0</v>
      </c>
      <c r="E33" s="40">
        <v>0</v>
      </c>
      <c r="F33" s="40">
        <v>0</v>
      </c>
    </row>
    <row r="34" spans="1:6">
      <c r="A34" s="35">
        <v>7640</v>
      </c>
      <c r="B34" s="35" t="s">
        <v>571</v>
      </c>
      <c r="C34" s="40">
        <v>0</v>
      </c>
      <c r="D34" s="40">
        <v>0</v>
      </c>
      <c r="E34" s="40">
        <v>0</v>
      </c>
      <c r="F34" s="40">
        <v>0</v>
      </c>
    </row>
    <row r="35" spans="1:6" s="94" customFormat="1">
      <c r="A35" s="93">
        <v>8000</v>
      </c>
      <c r="B35" s="94" t="s">
        <v>572</v>
      </c>
    </row>
    <row r="36" spans="1:6">
      <c r="A36" s="35">
        <v>8110</v>
      </c>
      <c r="B36" s="35" t="s">
        <v>573</v>
      </c>
      <c r="C36" s="40">
        <v>0</v>
      </c>
      <c r="D36" s="40">
        <v>9554704.0800000001</v>
      </c>
      <c r="E36" s="40">
        <v>0</v>
      </c>
      <c r="F36" s="40">
        <f>+C36+D36-E36</f>
        <v>9554704.0800000001</v>
      </c>
    </row>
    <row r="37" spans="1:6">
      <c r="A37" s="35">
        <v>8120</v>
      </c>
      <c r="B37" s="35" t="s">
        <v>574</v>
      </c>
      <c r="C37" s="40">
        <v>0</v>
      </c>
      <c r="D37" s="40">
        <v>9825493.0599999987</v>
      </c>
      <c r="E37" s="40">
        <v>9826444.2799999975</v>
      </c>
      <c r="F37" s="40">
        <f>+C37+E37-D37</f>
        <v>951.21999999880791</v>
      </c>
    </row>
    <row r="38" spans="1:6">
      <c r="A38" s="35">
        <v>8130</v>
      </c>
      <c r="B38" s="35" t="s">
        <v>575</v>
      </c>
      <c r="C38" s="40">
        <v>0</v>
      </c>
      <c r="D38" s="40">
        <v>271740.19999999739</v>
      </c>
      <c r="E38" s="40">
        <v>0</v>
      </c>
      <c r="F38" s="40">
        <f t="shared" ref="F38" si="0">+C38+D38-E38</f>
        <v>271740.19999999739</v>
      </c>
    </row>
    <row r="39" spans="1:6">
      <c r="A39" s="35">
        <v>8140</v>
      </c>
      <c r="B39" s="35" t="s">
        <v>576</v>
      </c>
      <c r="C39" s="40">
        <v>0</v>
      </c>
      <c r="D39" s="40">
        <v>9825493.0599999987</v>
      </c>
      <c r="E39" s="40">
        <v>9825493.0599999987</v>
      </c>
      <c r="F39" s="40">
        <f>+C39+E39-D39</f>
        <v>0</v>
      </c>
    </row>
    <row r="40" spans="1:6">
      <c r="A40" s="35">
        <v>8150</v>
      </c>
      <c r="B40" s="35" t="s">
        <v>577</v>
      </c>
      <c r="C40" s="40">
        <v>0</v>
      </c>
      <c r="D40" s="40">
        <v>0</v>
      </c>
      <c r="E40" s="40">
        <v>9825493.0599999987</v>
      </c>
      <c r="F40" s="40">
        <f>+C40+E40-D40</f>
        <v>9825493.0599999987</v>
      </c>
    </row>
    <row r="41" spans="1:6">
      <c r="A41" s="35">
        <v>8210</v>
      </c>
      <c r="B41" s="35" t="s">
        <v>578</v>
      </c>
      <c r="C41" s="40">
        <v>0</v>
      </c>
      <c r="D41" s="40">
        <v>0</v>
      </c>
      <c r="E41" s="40">
        <v>9554704.0800000001</v>
      </c>
      <c r="F41" s="40">
        <f>+C41+E41-D41</f>
        <v>9554704.0800000001</v>
      </c>
    </row>
    <row r="42" spans="1:6">
      <c r="A42" s="35">
        <v>8220</v>
      </c>
      <c r="B42" s="35" t="s">
        <v>579</v>
      </c>
      <c r="C42" s="40">
        <v>0</v>
      </c>
      <c r="D42" s="40">
        <v>9826443.8575970586</v>
      </c>
      <c r="E42" s="40">
        <f>+D44</f>
        <v>9360124.4600000009</v>
      </c>
      <c r="F42" s="40">
        <f>+C42+D42-E42</f>
        <v>466319.39759705774</v>
      </c>
    </row>
    <row r="43" spans="1:6">
      <c r="A43" s="35">
        <v>8230</v>
      </c>
      <c r="B43" s="35" t="s">
        <v>580</v>
      </c>
      <c r="C43" s="40">
        <v>0</v>
      </c>
      <c r="D43" s="40">
        <v>0</v>
      </c>
      <c r="E43" s="40">
        <f>+D42-E41</f>
        <v>271739.77759705856</v>
      </c>
      <c r="F43" s="40">
        <f t="shared" ref="F43" si="1">+C43+D43-E43</f>
        <v>-271739.77759705856</v>
      </c>
    </row>
    <row r="44" spans="1:6">
      <c r="A44" s="35">
        <v>8240</v>
      </c>
      <c r="B44" s="35" t="s">
        <v>581</v>
      </c>
      <c r="C44" s="40">
        <v>0</v>
      </c>
      <c r="D44" s="40">
        <v>9360124.4600000009</v>
      </c>
      <c r="E44" s="40">
        <f>+D45</f>
        <v>9360124.4600000009</v>
      </c>
      <c r="F44" s="40">
        <f>+C44+D44-E44</f>
        <v>0</v>
      </c>
    </row>
    <row r="45" spans="1:6">
      <c r="A45" s="35">
        <v>8250</v>
      </c>
      <c r="B45" s="35" t="s">
        <v>582</v>
      </c>
      <c r="C45" s="40">
        <v>0</v>
      </c>
      <c r="D45" s="40">
        <v>9360124.4600000009</v>
      </c>
      <c r="E45" s="40">
        <f>+D46</f>
        <v>9360124.4399999976</v>
      </c>
      <c r="F45" s="40">
        <f t="shared" ref="F45:F47" si="2">+C45+D45-E45</f>
        <v>2.0000003278255463E-2</v>
      </c>
    </row>
    <row r="46" spans="1:6">
      <c r="A46" s="35">
        <v>8260</v>
      </c>
      <c r="B46" s="35" t="s">
        <v>583</v>
      </c>
      <c r="C46" s="40">
        <v>0</v>
      </c>
      <c r="D46" s="40">
        <v>9360124.4399999976</v>
      </c>
      <c r="E46" s="40">
        <f>+D46</f>
        <v>9360124.4399999976</v>
      </c>
      <c r="F46" s="40">
        <f t="shared" si="2"/>
        <v>0</v>
      </c>
    </row>
    <row r="47" spans="1:6">
      <c r="A47" s="35">
        <v>8270</v>
      </c>
      <c r="B47" s="35" t="s">
        <v>584</v>
      </c>
      <c r="C47" s="40">
        <v>0</v>
      </c>
      <c r="D47" s="40">
        <f>+E46</f>
        <v>9360124.4399999976</v>
      </c>
      <c r="E47" s="40">
        <v>0</v>
      </c>
      <c r="F47" s="40">
        <f t="shared" si="2"/>
        <v>9360124.4399999976</v>
      </c>
    </row>
    <row r="52" spans="1:5" ht="33.75">
      <c r="B52" s="139" t="s">
        <v>104</v>
      </c>
      <c r="C52" s="140"/>
      <c r="D52" s="140"/>
      <c r="E52" s="140"/>
    </row>
    <row r="53" spans="1:5">
      <c r="A53" s="139"/>
      <c r="B53" s="139"/>
      <c r="C53" s="140"/>
      <c r="D53" s="140"/>
      <c r="E53" s="140"/>
    </row>
    <row r="54" spans="1:5">
      <c r="B54" s="139" t="s">
        <v>700</v>
      </c>
      <c r="C54" s="140"/>
      <c r="D54" s="140"/>
      <c r="E54" s="140" t="s">
        <v>702</v>
      </c>
    </row>
    <row r="55" spans="1:5" ht="45">
      <c r="B55" s="139" t="s">
        <v>701</v>
      </c>
      <c r="C55" s="140"/>
      <c r="D55" s="140"/>
      <c r="E55" s="141" t="s">
        <v>703</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52" fitToHeight="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0"/>
  <sheetViews>
    <sheetView zoomScale="90" zoomScaleNormal="90" workbookViewId="0">
      <selection activeCell="C101" sqref="C101"/>
    </sheetView>
  </sheetViews>
  <sheetFormatPr baseColWidth="10" defaultColWidth="9.140625" defaultRowHeight="11.25"/>
  <cols>
    <col min="1" max="1" width="10" style="25" customWidth="1"/>
    <col min="2" max="2" width="64.5703125" style="25" bestFit="1" customWidth="1"/>
    <col min="3" max="3" width="16.42578125" style="25" bestFit="1" customWidth="1"/>
    <col min="4" max="4" width="19.140625" style="25" customWidth="1"/>
    <col min="5" max="5" width="28" style="25" customWidth="1"/>
    <col min="6" max="6" width="22.7109375" style="25" customWidth="1"/>
    <col min="7" max="8" width="16.7109375" style="25" customWidth="1"/>
    <col min="9" max="9" width="27.140625" style="25" customWidth="1"/>
    <col min="10" max="16384" width="9.140625" style="25"/>
  </cols>
  <sheetData>
    <row r="1" spans="1:8" s="22" customFormat="1" ht="18.95" customHeight="1">
      <c r="A1" s="749" t="s">
        <v>9</v>
      </c>
      <c r="B1" s="750"/>
      <c r="C1" s="750"/>
      <c r="D1" s="750"/>
      <c r="E1" s="750"/>
      <c r="F1" s="750"/>
      <c r="G1" s="6" t="s">
        <v>42</v>
      </c>
      <c r="H1" s="21">
        <v>2018</v>
      </c>
    </row>
    <row r="2" spans="1:8" s="22" customFormat="1" ht="18.95" customHeight="1">
      <c r="A2" s="749" t="s">
        <v>107</v>
      </c>
      <c r="B2" s="750"/>
      <c r="C2" s="750"/>
      <c r="D2" s="750"/>
      <c r="E2" s="750"/>
      <c r="F2" s="750"/>
      <c r="G2" s="6" t="s">
        <v>44</v>
      </c>
      <c r="H2" s="21" t="s">
        <v>45</v>
      </c>
    </row>
    <row r="3" spans="1:8" s="22" customFormat="1" ht="18.95" customHeight="1">
      <c r="A3" s="749" t="s">
        <v>2612</v>
      </c>
      <c r="B3" s="750"/>
      <c r="C3" s="750"/>
      <c r="D3" s="750"/>
      <c r="E3" s="750"/>
      <c r="F3" s="750"/>
      <c r="G3" s="6" t="s">
        <v>47</v>
      </c>
      <c r="H3" s="21">
        <v>4</v>
      </c>
    </row>
    <row r="4" spans="1:8">
      <c r="A4" s="23" t="s">
        <v>108</v>
      </c>
      <c r="B4" s="24"/>
      <c r="C4" s="24"/>
      <c r="D4" s="24"/>
      <c r="E4" s="24"/>
      <c r="F4" s="24"/>
      <c r="G4" s="24"/>
      <c r="H4" s="24"/>
    </row>
    <row r="6" spans="1:8">
      <c r="A6" s="24" t="s">
        <v>109</v>
      </c>
      <c r="B6" s="24"/>
      <c r="C6" s="24"/>
      <c r="D6" s="24"/>
      <c r="E6" s="24"/>
      <c r="F6" s="24"/>
      <c r="G6" s="24"/>
      <c r="H6" s="24"/>
    </row>
    <row r="7" spans="1:8">
      <c r="A7" s="26" t="s">
        <v>110</v>
      </c>
      <c r="B7" s="26" t="s">
        <v>111</v>
      </c>
      <c r="C7" s="26" t="s">
        <v>112</v>
      </c>
      <c r="D7" s="26" t="s">
        <v>113</v>
      </c>
      <c r="E7" s="26"/>
      <c r="F7" s="26"/>
      <c r="G7" s="26"/>
      <c r="H7" s="26"/>
    </row>
    <row r="8" spans="1:8">
      <c r="A8" s="27">
        <v>1114</v>
      </c>
      <c r="B8" s="25" t="s">
        <v>114</v>
      </c>
      <c r="C8" s="28">
        <v>2432543.04</v>
      </c>
    </row>
    <row r="9" spans="1:8">
      <c r="A9" s="27">
        <v>1115</v>
      </c>
      <c r="B9" s="25" t="s">
        <v>116</v>
      </c>
      <c r="C9" s="28">
        <v>0</v>
      </c>
    </row>
    <row r="10" spans="1:8">
      <c r="A10" s="27">
        <v>1121</v>
      </c>
      <c r="B10" s="25" t="s">
        <v>117</v>
      </c>
      <c r="C10" s="28">
        <v>0</v>
      </c>
    </row>
    <row r="11" spans="1:8">
      <c r="A11" s="27">
        <v>1211</v>
      </c>
      <c r="B11" s="25" t="s">
        <v>118</v>
      </c>
      <c r="C11" s="28">
        <v>0</v>
      </c>
    </row>
    <row r="13" spans="1:8">
      <c r="A13" s="24" t="s">
        <v>119</v>
      </c>
      <c r="B13" s="24"/>
      <c r="C13" s="24"/>
      <c r="D13" s="24"/>
      <c r="E13" s="24"/>
      <c r="F13" s="24"/>
      <c r="G13" s="24"/>
      <c r="H13" s="24"/>
    </row>
    <row r="14" spans="1:8">
      <c r="A14" s="26" t="s">
        <v>110</v>
      </c>
      <c r="B14" s="26" t="s">
        <v>111</v>
      </c>
      <c r="C14" s="26" t="s">
        <v>112</v>
      </c>
      <c r="D14" s="26">
        <v>2017</v>
      </c>
      <c r="E14" s="26">
        <f>D14-1</f>
        <v>2016</v>
      </c>
      <c r="F14" s="26">
        <f>E14-1</f>
        <v>2015</v>
      </c>
      <c r="G14" s="26">
        <f>F14-1</f>
        <v>2014</v>
      </c>
      <c r="H14" s="26" t="s">
        <v>120</v>
      </c>
    </row>
    <row r="15" spans="1:8">
      <c r="A15" s="27">
        <v>1122</v>
      </c>
      <c r="B15" s="25" t="s">
        <v>121</v>
      </c>
      <c r="C15" s="28">
        <v>0</v>
      </c>
      <c r="D15" s="28">
        <v>0</v>
      </c>
      <c r="E15" s="28">
        <v>0</v>
      </c>
      <c r="F15" s="28">
        <v>0</v>
      </c>
      <c r="G15" s="28">
        <v>0</v>
      </c>
    </row>
    <row r="16" spans="1:8">
      <c r="A16" s="27">
        <v>1124</v>
      </c>
      <c r="B16" s="25" t="s">
        <v>122</v>
      </c>
      <c r="C16" s="28">
        <v>0</v>
      </c>
      <c r="D16" s="28">
        <v>0</v>
      </c>
      <c r="E16" s="28">
        <v>0</v>
      </c>
      <c r="F16" s="28">
        <v>0</v>
      </c>
      <c r="G16" s="28">
        <v>0</v>
      </c>
    </row>
    <row r="18" spans="1:8">
      <c r="A18" s="24" t="s">
        <v>123</v>
      </c>
      <c r="B18" s="24"/>
      <c r="C18" s="24"/>
      <c r="D18" s="24"/>
      <c r="E18" s="24"/>
      <c r="F18" s="24"/>
      <c r="G18" s="24"/>
      <c r="H18" s="24"/>
    </row>
    <row r="19" spans="1:8">
      <c r="A19" s="26" t="s">
        <v>110</v>
      </c>
      <c r="B19" s="26" t="s">
        <v>111</v>
      </c>
      <c r="C19" s="26" t="s">
        <v>112</v>
      </c>
      <c r="D19" s="26" t="s">
        <v>124</v>
      </c>
      <c r="E19" s="26" t="s">
        <v>125</v>
      </c>
      <c r="F19" s="26" t="s">
        <v>126</v>
      </c>
      <c r="G19" s="26" t="s">
        <v>127</v>
      </c>
      <c r="H19" s="26" t="s">
        <v>128</v>
      </c>
    </row>
    <row r="20" spans="1:8">
      <c r="A20" s="27">
        <v>1123</v>
      </c>
      <c r="B20" s="25" t="s">
        <v>129</v>
      </c>
      <c r="C20" s="28">
        <v>42436.639999999999</v>
      </c>
      <c r="D20" s="28">
        <v>42436.639999999999</v>
      </c>
      <c r="E20" s="28">
        <v>0</v>
      </c>
      <c r="F20" s="28">
        <v>0</v>
      </c>
      <c r="G20" s="28">
        <v>0</v>
      </c>
    </row>
    <row r="21" spans="1:8">
      <c r="A21" s="27">
        <v>1125</v>
      </c>
      <c r="B21" s="25" t="s">
        <v>131</v>
      </c>
      <c r="C21" s="28">
        <v>0</v>
      </c>
      <c r="D21" s="28">
        <v>0</v>
      </c>
      <c r="E21" s="28">
        <v>0</v>
      </c>
      <c r="F21" s="28">
        <v>0</v>
      </c>
      <c r="G21" s="28">
        <v>0</v>
      </c>
    </row>
    <row r="22" spans="1:8">
      <c r="A22" s="27">
        <v>1131</v>
      </c>
      <c r="B22" s="25" t="s">
        <v>132</v>
      </c>
      <c r="C22" s="28">
        <v>0</v>
      </c>
      <c r="D22" s="28">
        <v>0</v>
      </c>
      <c r="E22" s="28">
        <v>0</v>
      </c>
      <c r="F22" s="28">
        <v>0</v>
      </c>
      <c r="G22" s="28">
        <v>0</v>
      </c>
    </row>
    <row r="23" spans="1:8">
      <c r="A23" s="27">
        <v>1132</v>
      </c>
      <c r="B23" s="25" t="s">
        <v>134</v>
      </c>
      <c r="C23" s="28">
        <v>0</v>
      </c>
      <c r="D23" s="28">
        <v>0</v>
      </c>
      <c r="E23" s="28">
        <v>0</v>
      </c>
      <c r="F23" s="28">
        <v>0</v>
      </c>
      <c r="G23" s="28">
        <v>0</v>
      </c>
    </row>
    <row r="24" spans="1:8">
      <c r="A24" s="27">
        <v>1133</v>
      </c>
      <c r="B24" s="25" t="s">
        <v>135</v>
      </c>
      <c r="C24" s="28">
        <v>0</v>
      </c>
      <c r="D24" s="28">
        <v>0</v>
      </c>
      <c r="E24" s="28">
        <v>0</v>
      </c>
      <c r="F24" s="28">
        <v>0</v>
      </c>
      <c r="G24" s="28">
        <v>0</v>
      </c>
    </row>
    <row r="25" spans="1:8">
      <c r="A25" s="27">
        <v>1134</v>
      </c>
      <c r="B25" s="25" t="s">
        <v>136</v>
      </c>
      <c r="C25" s="28">
        <v>0</v>
      </c>
      <c r="D25" s="28">
        <v>0</v>
      </c>
      <c r="E25" s="28">
        <v>0</v>
      </c>
      <c r="F25" s="28">
        <v>0</v>
      </c>
      <c r="G25" s="28">
        <v>0</v>
      </c>
    </row>
    <row r="26" spans="1:8">
      <c r="A26" s="27">
        <v>1139</v>
      </c>
      <c r="B26" s="25" t="s">
        <v>137</v>
      </c>
      <c r="C26" s="28">
        <v>0</v>
      </c>
      <c r="D26" s="28">
        <v>0</v>
      </c>
      <c r="E26" s="28">
        <v>0</v>
      </c>
      <c r="F26" s="28">
        <v>0</v>
      </c>
      <c r="G26" s="28">
        <v>0</v>
      </c>
    </row>
    <row r="28" spans="1:8">
      <c r="A28" s="24" t="s">
        <v>138</v>
      </c>
      <c r="B28" s="24"/>
      <c r="C28" s="24"/>
      <c r="D28" s="24"/>
      <c r="E28" s="24"/>
      <c r="F28" s="24"/>
      <c r="G28" s="24"/>
      <c r="H28" s="24"/>
    </row>
    <row r="29" spans="1:8">
      <c r="A29" s="26" t="s">
        <v>110</v>
      </c>
      <c r="B29" s="26" t="s">
        <v>111</v>
      </c>
      <c r="C29" s="26" t="s">
        <v>112</v>
      </c>
      <c r="D29" s="26" t="s">
        <v>139</v>
      </c>
      <c r="E29" s="26" t="s">
        <v>140</v>
      </c>
      <c r="F29" s="26" t="s">
        <v>141</v>
      </c>
      <c r="G29" s="26" t="s">
        <v>142</v>
      </c>
      <c r="H29" s="26"/>
    </row>
    <row r="30" spans="1:8">
      <c r="A30" s="27">
        <v>1140</v>
      </c>
      <c r="B30" s="25" t="s">
        <v>143</v>
      </c>
      <c r="C30" s="28">
        <v>0</v>
      </c>
    </row>
    <row r="31" spans="1:8">
      <c r="A31" s="27">
        <v>1141</v>
      </c>
      <c r="B31" s="25" t="s">
        <v>144</v>
      </c>
      <c r="C31" s="28">
        <v>852087.53</v>
      </c>
      <c r="D31" s="25" t="s">
        <v>704</v>
      </c>
      <c r="E31" s="25" t="s">
        <v>705</v>
      </c>
    </row>
    <row r="32" spans="1:8">
      <c r="A32" s="27">
        <v>1142</v>
      </c>
      <c r="B32" s="25" t="s">
        <v>145</v>
      </c>
      <c r="C32" s="28">
        <v>0</v>
      </c>
    </row>
    <row r="33" spans="1:8">
      <c r="A33" s="27">
        <v>1143</v>
      </c>
      <c r="B33" s="25" t="s">
        <v>146</v>
      </c>
      <c r="C33" s="28">
        <v>0</v>
      </c>
    </row>
    <row r="34" spans="1:8">
      <c r="A34" s="27">
        <v>1144</v>
      </c>
      <c r="B34" s="25" t="s">
        <v>147</v>
      </c>
      <c r="C34" s="28">
        <v>0</v>
      </c>
    </row>
    <row r="35" spans="1:8">
      <c r="A35" s="27">
        <v>1145</v>
      </c>
      <c r="B35" s="25" t="s">
        <v>148</v>
      </c>
      <c r="C35" s="28">
        <v>0</v>
      </c>
    </row>
    <row r="37" spans="1:8">
      <c r="A37" s="24" t="s">
        <v>149</v>
      </c>
      <c r="B37" s="24"/>
      <c r="C37" s="24"/>
      <c r="D37" s="24"/>
      <c r="E37" s="24"/>
      <c r="F37" s="24"/>
      <c r="G37" s="24"/>
      <c r="H37" s="24"/>
    </row>
    <row r="38" spans="1:8">
      <c r="A38" s="26" t="s">
        <v>110</v>
      </c>
      <c r="B38" s="26" t="s">
        <v>111</v>
      </c>
      <c r="C38" s="26" t="s">
        <v>112</v>
      </c>
      <c r="D38" s="26" t="s">
        <v>150</v>
      </c>
      <c r="E38" s="26" t="s">
        <v>151</v>
      </c>
      <c r="F38" s="26" t="s">
        <v>152</v>
      </c>
      <c r="G38" s="26"/>
      <c r="H38" s="26"/>
    </row>
    <row r="39" spans="1:8">
      <c r="A39" s="27">
        <v>1150</v>
      </c>
      <c r="B39" s="25" t="s">
        <v>153</v>
      </c>
      <c r="C39" s="28">
        <v>0</v>
      </c>
    </row>
    <row r="40" spans="1:8">
      <c r="A40" s="27">
        <v>1151</v>
      </c>
      <c r="B40" s="25" t="s">
        <v>154</v>
      </c>
      <c r="C40" s="28">
        <v>298683.88</v>
      </c>
      <c r="D40" s="25" t="s">
        <v>706</v>
      </c>
    </row>
    <row r="42" spans="1:8">
      <c r="A42" s="24" t="s">
        <v>155</v>
      </c>
      <c r="B42" s="24"/>
      <c r="C42" s="24"/>
      <c r="D42" s="24"/>
      <c r="E42" s="24"/>
      <c r="F42" s="24"/>
      <c r="G42" s="24"/>
      <c r="H42" s="24"/>
    </row>
    <row r="43" spans="1:8">
      <c r="A43" s="26" t="s">
        <v>110</v>
      </c>
      <c r="B43" s="26" t="s">
        <v>111</v>
      </c>
      <c r="C43" s="26" t="s">
        <v>112</v>
      </c>
      <c r="D43" s="26" t="s">
        <v>113</v>
      </c>
      <c r="E43" s="26" t="s">
        <v>128</v>
      </c>
      <c r="F43" s="26"/>
      <c r="G43" s="26"/>
      <c r="H43" s="26"/>
    </row>
    <row r="44" spans="1:8">
      <c r="A44" s="27">
        <v>1213</v>
      </c>
      <c r="B44" s="25" t="s">
        <v>156</v>
      </c>
      <c r="C44" s="28">
        <v>0</v>
      </c>
    </row>
    <row r="46" spans="1:8">
      <c r="A46" s="24" t="s">
        <v>157</v>
      </c>
      <c r="B46" s="24"/>
      <c r="C46" s="24"/>
      <c r="D46" s="24"/>
      <c r="E46" s="24"/>
      <c r="F46" s="24"/>
      <c r="G46" s="24"/>
      <c r="H46" s="24"/>
    </row>
    <row r="47" spans="1:8">
      <c r="A47" s="26" t="s">
        <v>110</v>
      </c>
      <c r="B47" s="26" t="s">
        <v>111</v>
      </c>
      <c r="C47" s="26" t="s">
        <v>112</v>
      </c>
      <c r="D47" s="26"/>
      <c r="E47" s="26"/>
      <c r="F47" s="26"/>
      <c r="G47" s="26"/>
      <c r="H47" s="26"/>
    </row>
    <row r="48" spans="1:8">
      <c r="A48" s="27">
        <v>1214</v>
      </c>
      <c r="B48" s="25" t="s">
        <v>158</v>
      </c>
      <c r="C48" s="28">
        <v>0</v>
      </c>
    </row>
    <row r="50" spans="1:9">
      <c r="A50" s="24" t="s">
        <v>159</v>
      </c>
      <c r="B50" s="24"/>
      <c r="C50" s="24"/>
      <c r="D50" s="24"/>
      <c r="E50" s="24"/>
      <c r="F50" s="24"/>
      <c r="G50" s="24"/>
      <c r="H50" s="24"/>
      <c r="I50" s="24"/>
    </row>
    <row r="51" spans="1:9">
      <c r="A51" s="26" t="s">
        <v>110</v>
      </c>
      <c r="B51" s="26" t="s">
        <v>111</v>
      </c>
      <c r="C51" s="26" t="s">
        <v>112</v>
      </c>
      <c r="D51" s="26" t="s">
        <v>160</v>
      </c>
      <c r="E51" s="26" t="s">
        <v>161</v>
      </c>
      <c r="F51" s="26" t="s">
        <v>150</v>
      </c>
      <c r="G51" s="26" t="s">
        <v>162</v>
      </c>
      <c r="H51" s="26" t="s">
        <v>163</v>
      </c>
      <c r="I51" s="26" t="s">
        <v>164</v>
      </c>
    </row>
    <row r="52" spans="1:9">
      <c r="A52" s="27">
        <v>1230</v>
      </c>
      <c r="B52" s="25" t="s">
        <v>165</v>
      </c>
      <c r="C52" s="28">
        <f>+C53+C54+C55+C56+C57+C58+C59</f>
        <v>84266939.779999986</v>
      </c>
      <c r="D52" s="28">
        <v>0</v>
      </c>
      <c r="E52" s="28">
        <v>0</v>
      </c>
    </row>
    <row r="53" spans="1:9">
      <c r="A53" s="27">
        <v>1231</v>
      </c>
      <c r="B53" s="25" t="s">
        <v>168</v>
      </c>
      <c r="C53" s="28">
        <v>0</v>
      </c>
      <c r="D53" s="28">
        <v>0</v>
      </c>
      <c r="E53" s="28">
        <v>0</v>
      </c>
    </row>
    <row r="54" spans="1:9">
      <c r="A54" s="27">
        <v>1232</v>
      </c>
      <c r="B54" s="25" t="s">
        <v>170</v>
      </c>
      <c r="C54" s="28">
        <v>0</v>
      </c>
      <c r="D54" s="28">
        <v>0</v>
      </c>
      <c r="E54" s="28">
        <v>0</v>
      </c>
    </row>
    <row r="55" spans="1:9">
      <c r="A55" s="27">
        <v>1233</v>
      </c>
      <c r="B55" s="25" t="s">
        <v>171</v>
      </c>
      <c r="C55" s="28">
        <v>76673168.819999993</v>
      </c>
      <c r="D55" s="28">
        <v>0</v>
      </c>
      <c r="E55" s="28">
        <v>0</v>
      </c>
    </row>
    <row r="56" spans="1:9">
      <c r="A56" s="27">
        <v>1234</v>
      </c>
      <c r="B56" s="25" t="s">
        <v>172</v>
      </c>
      <c r="C56" s="28">
        <v>0</v>
      </c>
      <c r="D56" s="28">
        <v>0</v>
      </c>
      <c r="E56" s="28">
        <v>0</v>
      </c>
    </row>
    <row r="57" spans="1:9">
      <c r="A57" s="27">
        <v>1235</v>
      </c>
      <c r="B57" s="25" t="s">
        <v>173</v>
      </c>
      <c r="C57" s="28">
        <v>7593770.96</v>
      </c>
      <c r="D57" s="28">
        <v>0</v>
      </c>
      <c r="E57" s="28">
        <v>0</v>
      </c>
    </row>
    <row r="58" spans="1:9">
      <c r="A58" s="27">
        <v>1236</v>
      </c>
      <c r="B58" s="25" t="s">
        <v>174</v>
      </c>
      <c r="C58" s="28">
        <v>0</v>
      </c>
      <c r="D58" s="28">
        <v>0</v>
      </c>
      <c r="E58" s="28">
        <v>0</v>
      </c>
    </row>
    <row r="59" spans="1:9">
      <c r="A59" s="27">
        <v>1239</v>
      </c>
      <c r="B59" s="25" t="s">
        <v>175</v>
      </c>
      <c r="C59" s="28">
        <v>0</v>
      </c>
      <c r="D59" s="28">
        <v>0</v>
      </c>
      <c r="E59" s="28">
        <v>0</v>
      </c>
    </row>
    <row r="60" spans="1:9">
      <c r="A60" s="27">
        <v>1240</v>
      </c>
      <c r="B60" s="25" t="s">
        <v>176</v>
      </c>
      <c r="C60" s="28">
        <f>+C61+C62+C63+C64+C65+C66+C67+C68</f>
        <v>30539797.710000001</v>
      </c>
      <c r="D60" s="28">
        <f>+D61+D62+D63+D64+D65+D66+D67+D68</f>
        <v>709822.82363583415</v>
      </c>
      <c r="E60" s="28">
        <f>+E61+E62+E63+E64+E65+E66+E67+E68</f>
        <v>6121187.0750925019</v>
      </c>
      <c r="F60" s="25" t="s">
        <v>707</v>
      </c>
    </row>
    <row r="61" spans="1:9">
      <c r="A61" s="27">
        <v>1241</v>
      </c>
      <c r="B61" s="25" t="s">
        <v>177</v>
      </c>
      <c r="C61" s="28">
        <v>1647291.32</v>
      </c>
      <c r="D61" s="28">
        <v>188508.04688333333</v>
      </c>
      <c r="E61" s="28">
        <v>1172982.614308333</v>
      </c>
      <c r="F61" s="25" t="s">
        <v>707</v>
      </c>
    </row>
    <row r="62" spans="1:9">
      <c r="A62" s="27">
        <v>1242</v>
      </c>
      <c r="B62" s="25" t="s">
        <v>179</v>
      </c>
      <c r="C62" s="28">
        <v>345469.04</v>
      </c>
      <c r="D62" s="28">
        <v>32006.195000000065</v>
      </c>
      <c r="E62" s="28">
        <v>193096.66916666683</v>
      </c>
      <c r="F62" s="25" t="s">
        <v>707</v>
      </c>
    </row>
    <row r="63" spans="1:9">
      <c r="A63" s="27">
        <v>1243</v>
      </c>
      <c r="B63" s="25" t="s">
        <v>181</v>
      </c>
      <c r="C63" s="28">
        <v>467142.94</v>
      </c>
      <c r="D63" s="28">
        <v>46714.293999999994</v>
      </c>
      <c r="E63" s="28">
        <v>80200.676333333322</v>
      </c>
      <c r="F63" s="25" t="s">
        <v>707</v>
      </c>
    </row>
    <row r="64" spans="1:9">
      <c r="A64" s="27">
        <v>1244</v>
      </c>
      <c r="B64" s="25" t="s">
        <v>182</v>
      </c>
      <c r="C64" s="28">
        <v>9058790.5299999993</v>
      </c>
      <c r="D64" s="28">
        <v>245840.03416666761</v>
      </c>
      <c r="E64" s="28">
        <v>2736871.2308333348</v>
      </c>
      <c r="F64" s="25" t="s">
        <v>707</v>
      </c>
    </row>
    <row r="65" spans="1:9">
      <c r="A65" s="27">
        <v>1245</v>
      </c>
      <c r="B65" s="25" t="s">
        <v>184</v>
      </c>
      <c r="C65" s="28">
        <v>0</v>
      </c>
      <c r="D65" s="28">
        <v>0</v>
      </c>
      <c r="E65" s="28">
        <v>0</v>
      </c>
    </row>
    <row r="66" spans="1:9">
      <c r="A66" s="27">
        <v>1246</v>
      </c>
      <c r="B66" s="25" t="s">
        <v>186</v>
      </c>
      <c r="C66" s="28">
        <v>2740430.4</v>
      </c>
      <c r="D66" s="28">
        <v>196754.25358583315</v>
      </c>
      <c r="E66" s="28">
        <v>1938035.8844508338</v>
      </c>
      <c r="F66" s="25" t="s">
        <v>707</v>
      </c>
    </row>
    <row r="67" spans="1:9">
      <c r="A67" s="27">
        <v>1247</v>
      </c>
      <c r="B67" s="25" t="s">
        <v>188</v>
      </c>
      <c r="C67" s="28">
        <v>0</v>
      </c>
      <c r="D67" s="28">
        <v>0</v>
      </c>
      <c r="E67" s="28">
        <v>0</v>
      </c>
    </row>
    <row r="68" spans="1:9">
      <c r="A68" s="27">
        <v>1248</v>
      </c>
      <c r="B68" s="25" t="s">
        <v>189</v>
      </c>
      <c r="C68" s="28">
        <v>16280673.48</v>
      </c>
      <c r="D68" s="28">
        <v>0</v>
      </c>
      <c r="E68" s="28">
        <v>0</v>
      </c>
    </row>
    <row r="70" spans="1:9">
      <c r="A70" s="24" t="s">
        <v>190</v>
      </c>
      <c r="B70" s="24"/>
      <c r="C70" s="24"/>
      <c r="D70" s="24"/>
      <c r="E70" s="24"/>
      <c r="F70" s="24"/>
      <c r="G70" s="24"/>
      <c r="H70" s="24"/>
      <c r="I70" s="24"/>
    </row>
    <row r="71" spans="1:9">
      <c r="A71" s="26" t="s">
        <v>110</v>
      </c>
      <c r="B71" s="26" t="s">
        <v>111</v>
      </c>
      <c r="C71" s="26" t="s">
        <v>112</v>
      </c>
      <c r="D71" s="26" t="s">
        <v>191</v>
      </c>
      <c r="E71" s="26" t="s">
        <v>192</v>
      </c>
      <c r="F71" s="26" t="s">
        <v>150</v>
      </c>
      <c r="G71" s="26" t="s">
        <v>162</v>
      </c>
      <c r="H71" s="26" t="s">
        <v>163</v>
      </c>
      <c r="I71" s="26" t="s">
        <v>164</v>
      </c>
    </row>
    <row r="72" spans="1:9">
      <c r="A72" s="27">
        <v>1250</v>
      </c>
      <c r="B72" s="25" t="s">
        <v>193</v>
      </c>
      <c r="C72" s="28">
        <v>0</v>
      </c>
      <c r="D72" s="28">
        <v>0</v>
      </c>
      <c r="E72" s="28">
        <v>0</v>
      </c>
    </row>
    <row r="73" spans="1:9">
      <c r="A73" s="27">
        <v>1251</v>
      </c>
      <c r="B73" s="25" t="s">
        <v>194</v>
      </c>
      <c r="C73" s="28">
        <v>0</v>
      </c>
      <c r="D73" s="28">
        <v>0</v>
      </c>
      <c r="E73" s="28">
        <v>0</v>
      </c>
    </row>
    <row r="74" spans="1:9">
      <c r="A74" s="27">
        <v>1252</v>
      </c>
      <c r="B74" s="25" t="s">
        <v>195</v>
      </c>
      <c r="C74" s="28">
        <v>0</v>
      </c>
      <c r="D74" s="28">
        <v>0</v>
      </c>
      <c r="E74" s="28">
        <v>0</v>
      </c>
    </row>
    <row r="75" spans="1:9">
      <c r="A75" s="27">
        <v>1253</v>
      </c>
      <c r="B75" s="25" t="s">
        <v>196</v>
      </c>
      <c r="C75" s="28">
        <v>0</v>
      </c>
      <c r="D75" s="28">
        <v>0</v>
      </c>
      <c r="E75" s="28">
        <v>0</v>
      </c>
    </row>
    <row r="76" spans="1:9">
      <c r="A76" s="27">
        <v>1254</v>
      </c>
      <c r="B76" s="25" t="s">
        <v>197</v>
      </c>
      <c r="C76" s="28">
        <v>0</v>
      </c>
      <c r="D76" s="28">
        <v>0</v>
      </c>
      <c r="E76" s="28">
        <v>0</v>
      </c>
    </row>
    <row r="77" spans="1:9">
      <c r="A77" s="27">
        <v>1259</v>
      </c>
      <c r="B77" s="25" t="s">
        <v>198</v>
      </c>
      <c r="C77" s="28">
        <v>0</v>
      </c>
      <c r="D77" s="28">
        <v>0</v>
      </c>
      <c r="E77" s="28">
        <v>0</v>
      </c>
    </row>
    <row r="78" spans="1:9">
      <c r="A78" s="27">
        <v>1270</v>
      </c>
      <c r="B78" s="25" t="s">
        <v>199</v>
      </c>
      <c r="C78" s="28">
        <v>0</v>
      </c>
      <c r="D78" s="28">
        <v>0</v>
      </c>
      <c r="E78" s="28">
        <v>0</v>
      </c>
    </row>
    <row r="79" spans="1:9">
      <c r="A79" s="27">
        <v>1271</v>
      </c>
      <c r="B79" s="25" t="s">
        <v>200</v>
      </c>
      <c r="C79" s="28">
        <v>0</v>
      </c>
      <c r="D79" s="28">
        <v>0</v>
      </c>
      <c r="E79" s="28">
        <v>0</v>
      </c>
    </row>
    <row r="80" spans="1:9">
      <c r="A80" s="27">
        <v>1272</v>
      </c>
      <c r="B80" s="25" t="s">
        <v>201</v>
      </c>
      <c r="C80" s="28">
        <v>0</v>
      </c>
      <c r="D80" s="28">
        <v>0</v>
      </c>
      <c r="E80" s="28">
        <v>0</v>
      </c>
    </row>
    <row r="81" spans="1:8">
      <c r="A81" s="27">
        <v>1273</v>
      </c>
      <c r="B81" s="25" t="s">
        <v>202</v>
      </c>
      <c r="C81" s="28">
        <v>0</v>
      </c>
      <c r="D81" s="28">
        <v>0</v>
      </c>
      <c r="E81" s="28">
        <v>0</v>
      </c>
    </row>
    <row r="82" spans="1:8">
      <c r="A82" s="27">
        <v>1274</v>
      </c>
      <c r="B82" s="25" t="s">
        <v>203</v>
      </c>
      <c r="C82" s="28">
        <v>0</v>
      </c>
      <c r="D82" s="28">
        <v>0</v>
      </c>
      <c r="E82" s="28">
        <v>0</v>
      </c>
    </row>
    <row r="83" spans="1:8">
      <c r="A83" s="27">
        <v>1275</v>
      </c>
      <c r="B83" s="25" t="s">
        <v>204</v>
      </c>
      <c r="C83" s="28">
        <v>0</v>
      </c>
      <c r="D83" s="28">
        <v>0</v>
      </c>
      <c r="E83" s="28">
        <v>0</v>
      </c>
    </row>
    <row r="84" spans="1:8">
      <c r="A84" s="27">
        <v>1279</v>
      </c>
      <c r="B84" s="25" t="s">
        <v>205</v>
      </c>
      <c r="C84" s="28">
        <v>0</v>
      </c>
      <c r="D84" s="28">
        <v>0</v>
      </c>
      <c r="E84" s="28">
        <v>0</v>
      </c>
    </row>
    <row r="86" spans="1:8">
      <c r="A86" s="24" t="s">
        <v>206</v>
      </c>
      <c r="B86" s="24"/>
      <c r="C86" s="24"/>
      <c r="D86" s="24"/>
      <c r="E86" s="24"/>
      <c r="F86" s="24"/>
      <c r="G86" s="24"/>
      <c r="H86" s="24"/>
    </row>
    <row r="87" spans="1:8">
      <c r="A87" s="26" t="s">
        <v>110</v>
      </c>
      <c r="B87" s="26" t="s">
        <v>111</v>
      </c>
      <c r="C87" s="26" t="s">
        <v>112</v>
      </c>
      <c r="D87" s="26" t="s">
        <v>207</v>
      </c>
      <c r="E87" s="26"/>
      <c r="F87" s="26"/>
      <c r="G87" s="26"/>
      <c r="H87" s="26"/>
    </row>
    <row r="88" spans="1:8">
      <c r="A88" s="27">
        <v>1160</v>
      </c>
      <c r="B88" s="25" t="s">
        <v>208</v>
      </c>
      <c r="C88" s="28">
        <v>0</v>
      </c>
    </row>
    <row r="89" spans="1:8">
      <c r="A89" s="27">
        <v>1161</v>
      </c>
      <c r="B89" s="25" t="s">
        <v>209</v>
      </c>
      <c r="C89" s="28">
        <v>0</v>
      </c>
    </row>
    <row r="90" spans="1:8">
      <c r="A90" s="27">
        <v>1162</v>
      </c>
      <c r="B90" s="25" t="s">
        <v>210</v>
      </c>
      <c r="C90" s="28">
        <v>0</v>
      </c>
    </row>
    <row r="92" spans="1:8">
      <c r="A92" s="24" t="s">
        <v>211</v>
      </c>
      <c r="B92" s="24"/>
      <c r="C92" s="24"/>
      <c r="D92" s="24"/>
      <c r="E92" s="24"/>
      <c r="F92" s="24"/>
      <c r="G92" s="24"/>
      <c r="H92" s="24"/>
    </row>
    <row r="93" spans="1:8">
      <c r="A93" s="26" t="s">
        <v>110</v>
      </c>
      <c r="B93" s="26" t="s">
        <v>111</v>
      </c>
      <c r="C93" s="26" t="s">
        <v>112</v>
      </c>
      <c r="D93" s="26" t="s">
        <v>128</v>
      </c>
      <c r="E93" s="26"/>
      <c r="F93" s="26"/>
      <c r="G93" s="26"/>
      <c r="H93" s="26"/>
    </row>
    <row r="94" spans="1:8">
      <c r="A94" s="27">
        <v>1290</v>
      </c>
      <c r="B94" s="25" t="s">
        <v>212</v>
      </c>
      <c r="C94" s="28">
        <v>0</v>
      </c>
    </row>
    <row r="95" spans="1:8">
      <c r="A95" s="27">
        <v>1291</v>
      </c>
      <c r="B95" s="25" t="s">
        <v>213</v>
      </c>
      <c r="C95" s="28">
        <v>0</v>
      </c>
    </row>
    <row r="96" spans="1:8">
      <c r="A96" s="27">
        <v>1292</v>
      </c>
      <c r="B96" s="25" t="s">
        <v>214</v>
      </c>
      <c r="C96" s="28">
        <v>0</v>
      </c>
    </row>
    <row r="97" spans="1:8">
      <c r="A97" s="27">
        <v>1293</v>
      </c>
      <c r="B97" s="25" t="s">
        <v>215</v>
      </c>
      <c r="C97" s="28">
        <v>0</v>
      </c>
    </row>
    <row r="99" spans="1:8">
      <c r="A99" s="24" t="s">
        <v>216</v>
      </c>
      <c r="B99" s="24"/>
      <c r="C99" s="24"/>
      <c r="D99" s="24"/>
      <c r="E99" s="24"/>
      <c r="F99" s="24"/>
      <c r="G99" s="24"/>
      <c r="H99" s="24"/>
    </row>
    <row r="100" spans="1:8">
      <c r="A100" s="26" t="s">
        <v>110</v>
      </c>
      <c r="B100" s="26" t="s">
        <v>111</v>
      </c>
      <c r="C100" s="26" t="s">
        <v>112</v>
      </c>
      <c r="D100" s="26" t="s">
        <v>124</v>
      </c>
      <c r="E100" s="26" t="s">
        <v>125</v>
      </c>
      <c r="F100" s="26" t="s">
        <v>126</v>
      </c>
      <c r="G100" s="26" t="s">
        <v>217</v>
      </c>
      <c r="H100" s="26" t="s">
        <v>218</v>
      </c>
    </row>
    <row r="101" spans="1:8">
      <c r="A101" s="27">
        <v>2110</v>
      </c>
      <c r="B101" s="25" t="s">
        <v>219</v>
      </c>
      <c r="C101" s="28">
        <f>+C102+C103+C104+C105+C106+C107+C108+C109+C110</f>
        <v>4127444.1</v>
      </c>
      <c r="D101" s="28">
        <f>+D102+D103+D104+D105+D106+D107+D108+D109+D110</f>
        <v>4127444.1</v>
      </c>
      <c r="E101" s="28">
        <v>0</v>
      </c>
      <c r="F101" s="28">
        <v>0</v>
      </c>
      <c r="G101" s="28">
        <v>0</v>
      </c>
    </row>
    <row r="102" spans="1:8">
      <c r="A102" s="27">
        <v>2111</v>
      </c>
      <c r="B102" s="25" t="s">
        <v>220</v>
      </c>
      <c r="C102" s="28">
        <v>0</v>
      </c>
      <c r="D102" s="28">
        <v>0</v>
      </c>
      <c r="E102" s="28">
        <v>0</v>
      </c>
      <c r="F102" s="28">
        <v>0</v>
      </c>
      <c r="G102" s="28">
        <v>0</v>
      </c>
    </row>
    <row r="103" spans="1:8">
      <c r="A103" s="27">
        <v>2112</v>
      </c>
      <c r="B103" s="25" t="s">
        <v>221</v>
      </c>
      <c r="C103" s="28">
        <v>3778459.43</v>
      </c>
      <c r="D103" s="28">
        <v>3778459.43</v>
      </c>
      <c r="E103" s="28">
        <v>0</v>
      </c>
      <c r="F103" s="28">
        <v>0</v>
      </c>
      <c r="G103" s="28">
        <v>0</v>
      </c>
    </row>
    <row r="104" spans="1:8">
      <c r="A104" s="27">
        <v>2113</v>
      </c>
      <c r="B104" s="25" t="s">
        <v>222</v>
      </c>
      <c r="C104" s="28">
        <v>0</v>
      </c>
      <c r="D104" s="28">
        <v>0</v>
      </c>
      <c r="E104" s="28">
        <v>0</v>
      </c>
      <c r="F104" s="28">
        <v>0</v>
      </c>
      <c r="G104" s="28">
        <v>0</v>
      </c>
    </row>
    <row r="105" spans="1:8">
      <c r="A105" s="27">
        <v>2114</v>
      </c>
      <c r="B105" s="25" t="s">
        <v>223</v>
      </c>
      <c r="C105" s="28">
        <v>0</v>
      </c>
      <c r="D105" s="28">
        <v>0</v>
      </c>
      <c r="E105" s="28">
        <v>0</v>
      </c>
      <c r="F105" s="28">
        <v>0</v>
      </c>
      <c r="G105" s="28">
        <v>0</v>
      </c>
    </row>
    <row r="106" spans="1:8">
      <c r="A106" s="27">
        <v>2115</v>
      </c>
      <c r="B106" s="25" t="s">
        <v>224</v>
      </c>
      <c r="C106" s="28">
        <v>0</v>
      </c>
      <c r="D106" s="28">
        <v>0</v>
      </c>
      <c r="E106" s="28">
        <v>0</v>
      </c>
      <c r="F106" s="28">
        <v>0</v>
      </c>
      <c r="G106" s="28">
        <v>0</v>
      </c>
    </row>
    <row r="107" spans="1:8">
      <c r="A107" s="27">
        <v>2116</v>
      </c>
      <c r="B107" s="25" t="s">
        <v>225</v>
      </c>
      <c r="C107" s="28">
        <v>0</v>
      </c>
      <c r="D107" s="28">
        <v>0</v>
      </c>
      <c r="E107" s="28">
        <v>0</v>
      </c>
      <c r="F107" s="28">
        <v>0</v>
      </c>
      <c r="G107" s="28">
        <v>0</v>
      </c>
    </row>
    <row r="108" spans="1:8">
      <c r="A108" s="27">
        <v>2117</v>
      </c>
      <c r="B108" s="25" t="s">
        <v>226</v>
      </c>
      <c r="C108" s="28">
        <v>348984.67</v>
      </c>
      <c r="D108" s="28">
        <v>348984.67</v>
      </c>
      <c r="E108" s="28">
        <v>0</v>
      </c>
      <c r="F108" s="28">
        <v>0</v>
      </c>
      <c r="G108" s="28">
        <v>0</v>
      </c>
    </row>
    <row r="109" spans="1:8">
      <c r="A109" s="27">
        <v>2118</v>
      </c>
      <c r="B109" s="25" t="s">
        <v>227</v>
      </c>
      <c r="C109" s="28">
        <v>0</v>
      </c>
      <c r="D109" s="28">
        <v>0</v>
      </c>
      <c r="E109" s="28">
        <v>0</v>
      </c>
      <c r="F109" s="28">
        <v>0</v>
      </c>
      <c r="G109" s="28">
        <v>0</v>
      </c>
    </row>
    <row r="110" spans="1:8">
      <c r="A110" s="27">
        <v>2119</v>
      </c>
      <c r="B110" s="25" t="s">
        <v>228</v>
      </c>
      <c r="C110" s="28">
        <v>0</v>
      </c>
      <c r="D110" s="28">
        <v>0</v>
      </c>
      <c r="E110" s="28">
        <v>0</v>
      </c>
      <c r="F110" s="28">
        <v>0</v>
      </c>
      <c r="G110" s="28">
        <v>0</v>
      </c>
    </row>
    <row r="111" spans="1:8">
      <c r="A111" s="27">
        <v>2120</v>
      </c>
      <c r="B111" s="25" t="s">
        <v>229</v>
      </c>
      <c r="C111" s="28">
        <v>0</v>
      </c>
      <c r="D111" s="28">
        <v>0</v>
      </c>
      <c r="E111" s="28">
        <v>0</v>
      </c>
      <c r="F111" s="28">
        <v>0</v>
      </c>
      <c r="G111" s="28">
        <v>0</v>
      </c>
    </row>
    <row r="112" spans="1:8">
      <c r="A112" s="27">
        <v>2121</v>
      </c>
      <c r="B112" s="25" t="s">
        <v>230</v>
      </c>
      <c r="C112" s="28">
        <v>0</v>
      </c>
      <c r="D112" s="28">
        <v>0</v>
      </c>
      <c r="E112" s="28">
        <v>0</v>
      </c>
      <c r="F112" s="28">
        <v>0</v>
      </c>
      <c r="G112" s="28">
        <v>0</v>
      </c>
    </row>
    <row r="113" spans="1:8">
      <c r="A113" s="27">
        <v>2122</v>
      </c>
      <c r="B113" s="25" t="s">
        <v>231</v>
      </c>
      <c r="C113" s="28">
        <v>0</v>
      </c>
      <c r="D113" s="28">
        <v>0</v>
      </c>
      <c r="E113" s="28">
        <v>0</v>
      </c>
      <c r="F113" s="28">
        <v>0</v>
      </c>
      <c r="G113" s="28">
        <v>0</v>
      </c>
    </row>
    <row r="114" spans="1:8">
      <c r="A114" s="27">
        <v>2129</v>
      </c>
      <c r="B114" s="25" t="s">
        <v>232</v>
      </c>
      <c r="C114" s="28">
        <v>0</v>
      </c>
      <c r="D114" s="28">
        <v>0</v>
      </c>
      <c r="E114" s="28">
        <v>0</v>
      </c>
      <c r="F114" s="28">
        <v>0</v>
      </c>
      <c r="G114" s="28">
        <v>0</v>
      </c>
    </row>
    <row r="116" spans="1:8">
      <c r="A116" s="24" t="s">
        <v>233</v>
      </c>
      <c r="B116" s="24"/>
      <c r="C116" s="24"/>
      <c r="D116" s="24"/>
      <c r="E116" s="24"/>
      <c r="F116" s="24"/>
      <c r="G116" s="24"/>
      <c r="H116" s="24"/>
    </row>
    <row r="117" spans="1:8">
      <c r="A117" s="26" t="s">
        <v>110</v>
      </c>
      <c r="B117" s="26" t="s">
        <v>111</v>
      </c>
      <c r="C117" s="26" t="s">
        <v>112</v>
      </c>
      <c r="D117" s="26" t="s">
        <v>234</v>
      </c>
      <c r="E117" s="26" t="s">
        <v>128</v>
      </c>
      <c r="F117" s="26"/>
      <c r="G117" s="26"/>
      <c r="H117" s="26"/>
    </row>
    <row r="118" spans="1:8">
      <c r="A118" s="27">
        <v>2160</v>
      </c>
      <c r="B118" s="25" t="s">
        <v>235</v>
      </c>
      <c r="C118" s="28">
        <v>0</v>
      </c>
    </row>
    <row r="119" spans="1:8">
      <c r="A119" s="27">
        <v>2161</v>
      </c>
      <c r="B119" s="25" t="s">
        <v>236</v>
      </c>
      <c r="C119" s="28">
        <v>0</v>
      </c>
    </row>
    <row r="120" spans="1:8">
      <c r="A120" s="27">
        <v>2162</v>
      </c>
      <c r="B120" s="25" t="s">
        <v>237</v>
      </c>
      <c r="C120" s="28">
        <v>0</v>
      </c>
    </row>
    <row r="121" spans="1:8">
      <c r="A121" s="27">
        <v>2163</v>
      </c>
      <c r="B121" s="25" t="s">
        <v>238</v>
      </c>
      <c r="C121" s="28">
        <v>0</v>
      </c>
    </row>
    <row r="122" spans="1:8">
      <c r="A122" s="27">
        <v>2164</v>
      </c>
      <c r="B122" s="25" t="s">
        <v>239</v>
      </c>
      <c r="C122" s="28">
        <v>0</v>
      </c>
    </row>
    <row r="123" spans="1:8">
      <c r="A123" s="27">
        <v>2165</v>
      </c>
      <c r="B123" s="25" t="s">
        <v>240</v>
      </c>
      <c r="C123" s="28">
        <v>0</v>
      </c>
    </row>
    <row r="124" spans="1:8">
      <c r="A124" s="27">
        <v>2166</v>
      </c>
      <c r="B124" s="25" t="s">
        <v>241</v>
      </c>
      <c r="C124" s="28">
        <v>0</v>
      </c>
    </row>
    <row r="125" spans="1:8">
      <c r="A125" s="27">
        <v>2250</v>
      </c>
      <c r="B125" s="25" t="s">
        <v>242</v>
      </c>
      <c r="C125" s="28">
        <v>0</v>
      </c>
    </row>
    <row r="126" spans="1:8">
      <c r="A126" s="27">
        <v>2251</v>
      </c>
      <c r="B126" s="25" t="s">
        <v>243</v>
      </c>
      <c r="C126" s="28">
        <v>0</v>
      </c>
    </row>
    <row r="127" spans="1:8">
      <c r="A127" s="27">
        <v>2252</v>
      </c>
      <c r="B127" s="25" t="s">
        <v>244</v>
      </c>
      <c r="C127" s="28">
        <v>0</v>
      </c>
    </row>
    <row r="128" spans="1:8">
      <c r="A128" s="27">
        <v>2253</v>
      </c>
      <c r="B128" s="25" t="s">
        <v>245</v>
      </c>
      <c r="C128" s="28">
        <v>0</v>
      </c>
    </row>
    <row r="129" spans="1:8">
      <c r="A129" s="27">
        <v>2254</v>
      </c>
      <c r="B129" s="25" t="s">
        <v>246</v>
      </c>
      <c r="C129" s="28">
        <v>0</v>
      </c>
    </row>
    <row r="130" spans="1:8">
      <c r="A130" s="27">
        <v>2255</v>
      </c>
      <c r="B130" s="25" t="s">
        <v>247</v>
      </c>
      <c r="C130" s="28">
        <v>0</v>
      </c>
    </row>
    <row r="131" spans="1:8">
      <c r="A131" s="27">
        <v>2256</v>
      </c>
      <c r="B131" s="25" t="s">
        <v>248</v>
      </c>
      <c r="C131" s="28">
        <v>0</v>
      </c>
    </row>
    <row r="133" spans="1:8">
      <c r="A133" s="24" t="s">
        <v>249</v>
      </c>
      <c r="B133" s="24"/>
      <c r="C133" s="24"/>
      <c r="D133" s="24"/>
      <c r="E133" s="24"/>
      <c r="F133" s="24"/>
      <c r="G133" s="24"/>
      <c r="H133" s="24"/>
    </row>
    <row r="134" spans="1:8">
      <c r="A134" s="29" t="s">
        <v>110</v>
      </c>
      <c r="B134" s="29" t="s">
        <v>111</v>
      </c>
      <c r="C134" s="29" t="s">
        <v>112</v>
      </c>
      <c r="D134" s="29" t="s">
        <v>234</v>
      </c>
      <c r="E134" s="29" t="s">
        <v>128</v>
      </c>
      <c r="F134" s="29"/>
      <c r="G134" s="29"/>
      <c r="H134" s="29"/>
    </row>
    <row r="135" spans="1:8">
      <c r="A135" s="27">
        <v>2159</v>
      </c>
      <c r="B135" s="25" t="s">
        <v>250</v>
      </c>
      <c r="C135" s="28">
        <v>0</v>
      </c>
    </row>
    <row r="136" spans="1:8">
      <c r="A136" s="27">
        <v>2199</v>
      </c>
      <c r="B136" s="25" t="s">
        <v>251</v>
      </c>
      <c r="C136" s="28">
        <v>0</v>
      </c>
    </row>
    <row r="137" spans="1:8">
      <c r="A137" s="27">
        <v>2240</v>
      </c>
      <c r="B137" s="25" t="s">
        <v>252</v>
      </c>
      <c r="C137" s="28">
        <v>0</v>
      </c>
    </row>
    <row r="138" spans="1:8">
      <c r="A138" s="27">
        <v>2241</v>
      </c>
      <c r="B138" s="25" t="s">
        <v>253</v>
      </c>
      <c r="C138" s="28">
        <v>0</v>
      </c>
    </row>
    <row r="139" spans="1:8">
      <c r="A139" s="27">
        <v>2242</v>
      </c>
      <c r="B139" s="25" t="s">
        <v>254</v>
      </c>
      <c r="C139" s="28">
        <v>0</v>
      </c>
    </row>
    <row r="140" spans="1:8">
      <c r="A140" s="27">
        <v>2249</v>
      </c>
      <c r="B140" s="25" t="s">
        <v>255</v>
      </c>
      <c r="C140" s="28">
        <v>0</v>
      </c>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55" fitToHeight="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7"/>
  <sheetViews>
    <sheetView zoomScaleNormal="100" workbookViewId="0">
      <selection activeCell="C101" sqref="C101"/>
    </sheetView>
  </sheetViews>
  <sheetFormatPr baseColWidth="10" defaultColWidth="9.140625" defaultRowHeight="11.25"/>
  <cols>
    <col min="1" max="1" width="10" style="25" customWidth="1"/>
    <col min="2" max="2" width="83" style="25" customWidth="1"/>
    <col min="3" max="3" width="27.42578125" style="25" customWidth="1"/>
    <col min="4" max="4" width="30" style="25" customWidth="1"/>
    <col min="5" max="5" width="16.7109375" style="25" customWidth="1"/>
    <col min="6" max="16384" width="9.140625" style="25"/>
  </cols>
  <sheetData>
    <row r="1" spans="1:5" s="30" customFormat="1" ht="18.95" customHeight="1">
      <c r="A1" s="747" t="str">
        <f>'ESF-ZOOLEON'!A1</f>
        <v>Patronato del Parque Zoológico de León</v>
      </c>
      <c r="B1" s="747"/>
      <c r="C1" s="747"/>
      <c r="D1" s="6" t="s">
        <v>42</v>
      </c>
      <c r="E1" s="21">
        <v>2018</v>
      </c>
    </row>
    <row r="2" spans="1:5" s="22" customFormat="1" ht="18.95" customHeight="1">
      <c r="A2" s="747" t="s">
        <v>256</v>
      </c>
      <c r="B2" s="747"/>
      <c r="C2" s="747"/>
      <c r="D2" s="6" t="s">
        <v>44</v>
      </c>
      <c r="E2" s="21" t="s">
        <v>45</v>
      </c>
    </row>
    <row r="3" spans="1:5" s="22" customFormat="1" ht="18.95" customHeight="1">
      <c r="A3" s="747" t="str">
        <f>'ESF-ZOOLEON'!A3</f>
        <v>Correspondiente del 01 de enero al 31 de diciembre del 2018</v>
      </c>
      <c r="B3" s="747"/>
      <c r="C3" s="747"/>
      <c r="D3" s="6" t="s">
        <v>47</v>
      </c>
      <c r="E3" s="21">
        <v>4</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27">
        <v>4100</v>
      </c>
      <c r="B8" s="25" t="s">
        <v>259</v>
      </c>
      <c r="C8" s="28">
        <f>+C9+C18+C24+C26+C32+C37+C47+C52</f>
        <v>55611508.200000003</v>
      </c>
    </row>
    <row r="9" spans="1:5">
      <c r="A9" s="27">
        <v>4110</v>
      </c>
      <c r="B9" s="25" t="s">
        <v>260</v>
      </c>
      <c r="C9" s="28">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row>
    <row r="14" spans="1:5">
      <c r="A14" s="27">
        <v>4115</v>
      </c>
      <c r="B14" s="25" t="s">
        <v>265</v>
      </c>
      <c r="C14" s="28">
        <v>0</v>
      </c>
    </row>
    <row r="15" spans="1:5">
      <c r="A15" s="27">
        <v>4116</v>
      </c>
      <c r="B15" s="25" t="s">
        <v>266</v>
      </c>
      <c r="C15" s="28">
        <v>0</v>
      </c>
    </row>
    <row r="16" spans="1:5">
      <c r="A16" s="27">
        <v>4117</v>
      </c>
      <c r="B16" s="25" t="s">
        <v>267</v>
      </c>
      <c r="C16" s="28">
        <v>0</v>
      </c>
    </row>
    <row r="17" spans="1:3">
      <c r="A17" s="27">
        <v>4119</v>
      </c>
      <c r="B17" s="25" t="s">
        <v>268</v>
      </c>
      <c r="C17" s="28">
        <v>0</v>
      </c>
    </row>
    <row r="18" spans="1:3">
      <c r="A18" s="27">
        <v>4120</v>
      </c>
      <c r="B18" s="25" t="s">
        <v>269</v>
      </c>
      <c r="C18" s="28">
        <v>0</v>
      </c>
    </row>
    <row r="19" spans="1:3">
      <c r="A19" s="27">
        <v>4121</v>
      </c>
      <c r="B19" s="25" t="s">
        <v>270</v>
      </c>
      <c r="C19" s="28">
        <v>0</v>
      </c>
    </row>
    <row r="20" spans="1:3">
      <c r="A20" s="27">
        <v>4122</v>
      </c>
      <c r="B20" s="25" t="s">
        <v>271</v>
      </c>
      <c r="C20" s="28">
        <v>0</v>
      </c>
    </row>
    <row r="21" spans="1:3">
      <c r="A21" s="27">
        <v>4123</v>
      </c>
      <c r="B21" s="25" t="s">
        <v>272</v>
      </c>
      <c r="C21" s="28">
        <v>0</v>
      </c>
    </row>
    <row r="22" spans="1:3">
      <c r="A22" s="27">
        <v>4124</v>
      </c>
      <c r="B22" s="25" t="s">
        <v>273</v>
      </c>
      <c r="C22" s="28">
        <v>0</v>
      </c>
    </row>
    <row r="23" spans="1:3">
      <c r="A23" s="27">
        <v>4129</v>
      </c>
      <c r="B23" s="25" t="s">
        <v>274</v>
      </c>
      <c r="C23" s="28">
        <v>0</v>
      </c>
    </row>
    <row r="24" spans="1:3">
      <c r="A24" s="27">
        <v>4130</v>
      </c>
      <c r="B24" s="25" t="s">
        <v>275</v>
      </c>
      <c r="C24" s="28">
        <v>0</v>
      </c>
    </row>
    <row r="25" spans="1:3">
      <c r="A25" s="27">
        <v>4131</v>
      </c>
      <c r="B25" s="25" t="s">
        <v>276</v>
      </c>
      <c r="C25" s="28">
        <v>0</v>
      </c>
    </row>
    <row r="26" spans="1:3">
      <c r="A26" s="27">
        <v>4140</v>
      </c>
      <c r="B26" s="25" t="s">
        <v>277</v>
      </c>
      <c r="C26" s="28">
        <v>0</v>
      </c>
    </row>
    <row r="27" spans="1:3">
      <c r="A27" s="27">
        <v>4141</v>
      </c>
      <c r="B27" s="25" t="s">
        <v>278</v>
      </c>
      <c r="C27" s="28">
        <v>0</v>
      </c>
    </row>
    <row r="28" spans="1:3">
      <c r="A28" s="27">
        <v>4142</v>
      </c>
      <c r="B28" s="25" t="s">
        <v>279</v>
      </c>
      <c r="C28" s="28">
        <v>0</v>
      </c>
    </row>
    <row r="29" spans="1:3">
      <c r="A29" s="27">
        <v>4143</v>
      </c>
      <c r="B29" s="25" t="s">
        <v>280</v>
      </c>
      <c r="C29" s="28">
        <v>0</v>
      </c>
    </row>
    <row r="30" spans="1:3">
      <c r="A30" s="27">
        <v>4144</v>
      </c>
      <c r="B30" s="25" t="s">
        <v>282</v>
      </c>
      <c r="C30" s="28">
        <v>0</v>
      </c>
    </row>
    <row r="31" spans="1:3">
      <c r="A31" s="27">
        <v>4149</v>
      </c>
      <c r="B31" s="25" t="s">
        <v>283</v>
      </c>
      <c r="C31" s="28">
        <v>0</v>
      </c>
    </row>
    <row r="32" spans="1:3">
      <c r="A32" s="27">
        <v>4150</v>
      </c>
      <c r="B32" s="25" t="s">
        <v>284</v>
      </c>
      <c r="C32" s="28">
        <v>0</v>
      </c>
    </row>
    <row r="33" spans="1:3">
      <c r="A33" s="27">
        <v>4151</v>
      </c>
      <c r="B33" s="25" t="s">
        <v>285</v>
      </c>
      <c r="C33" s="28">
        <v>0</v>
      </c>
    </row>
    <row r="34" spans="1:3">
      <c r="A34" s="27">
        <v>4152</v>
      </c>
      <c r="B34" s="25" t="s">
        <v>286</v>
      </c>
      <c r="C34" s="28">
        <v>0</v>
      </c>
    </row>
    <row r="35" spans="1:3">
      <c r="A35" s="27">
        <v>4153</v>
      </c>
      <c r="B35" s="25" t="s">
        <v>287</v>
      </c>
      <c r="C35" s="28">
        <v>0</v>
      </c>
    </row>
    <row r="36" spans="1:3">
      <c r="A36" s="27">
        <v>4159</v>
      </c>
      <c r="B36" s="25" t="s">
        <v>288</v>
      </c>
      <c r="C36" s="28">
        <v>0</v>
      </c>
    </row>
    <row r="37" spans="1:3">
      <c r="A37" s="27">
        <v>4160</v>
      </c>
      <c r="B37" s="25" t="s">
        <v>290</v>
      </c>
      <c r="C37" s="28">
        <v>0</v>
      </c>
    </row>
    <row r="38" spans="1:3">
      <c r="A38" s="27">
        <v>4161</v>
      </c>
      <c r="B38" s="25" t="s">
        <v>291</v>
      </c>
      <c r="C38" s="28">
        <v>0</v>
      </c>
    </row>
    <row r="39" spans="1:3">
      <c r="A39" s="27">
        <v>4162</v>
      </c>
      <c r="B39" s="25" t="s">
        <v>292</v>
      </c>
      <c r="C39" s="28">
        <v>0</v>
      </c>
    </row>
    <row r="40" spans="1:3">
      <c r="A40" s="27">
        <v>4163</v>
      </c>
      <c r="B40" s="25" t="s">
        <v>293</v>
      </c>
      <c r="C40" s="28">
        <v>0</v>
      </c>
    </row>
    <row r="41" spans="1:3">
      <c r="A41" s="27">
        <v>4164</v>
      </c>
      <c r="B41" s="25" t="s">
        <v>294</v>
      </c>
      <c r="C41" s="28">
        <v>0</v>
      </c>
    </row>
    <row r="42" spans="1:3">
      <c r="A42" s="27">
        <v>4165</v>
      </c>
      <c r="B42" s="25" t="s">
        <v>295</v>
      </c>
      <c r="C42" s="28">
        <v>0</v>
      </c>
    </row>
    <row r="43" spans="1:3">
      <c r="A43" s="27">
        <v>4166</v>
      </c>
      <c r="B43" s="25" t="s">
        <v>296</v>
      </c>
      <c r="C43" s="28">
        <v>0</v>
      </c>
    </row>
    <row r="44" spans="1:3">
      <c r="A44" s="27">
        <v>4167</v>
      </c>
      <c r="B44" s="25" t="s">
        <v>297</v>
      </c>
      <c r="C44" s="28">
        <v>0</v>
      </c>
    </row>
    <row r="45" spans="1:3">
      <c r="A45" s="27">
        <v>4168</v>
      </c>
      <c r="B45" s="25" t="s">
        <v>298</v>
      </c>
      <c r="C45" s="28">
        <v>0</v>
      </c>
    </row>
    <row r="46" spans="1:3">
      <c r="A46" s="27">
        <v>4169</v>
      </c>
      <c r="B46" s="25" t="s">
        <v>299</v>
      </c>
      <c r="C46" s="28">
        <v>0</v>
      </c>
    </row>
    <row r="47" spans="1:3">
      <c r="A47" s="27">
        <v>4170</v>
      </c>
      <c r="B47" s="25" t="s">
        <v>301</v>
      </c>
      <c r="C47" s="28">
        <f>+C48+C49+C50+C51</f>
        <v>55611508.200000003</v>
      </c>
    </row>
    <row r="48" spans="1:3">
      <c r="A48" s="27">
        <v>4171</v>
      </c>
      <c r="B48" s="25" t="s">
        <v>302</v>
      </c>
      <c r="C48" s="28">
        <v>0</v>
      </c>
    </row>
    <row r="49" spans="1:3">
      <c r="A49" s="27">
        <v>4172</v>
      </c>
      <c r="B49" s="25" t="s">
        <v>303</v>
      </c>
      <c r="C49" s="28">
        <v>0</v>
      </c>
    </row>
    <row r="50" spans="1:3">
      <c r="A50" s="27">
        <v>4173</v>
      </c>
      <c r="B50" s="25" t="s">
        <v>304</v>
      </c>
      <c r="C50" s="28">
        <v>55611508.200000003</v>
      </c>
    </row>
    <row r="51" spans="1:3">
      <c r="A51" s="27">
        <v>4174</v>
      </c>
      <c r="B51" s="25" t="s">
        <v>305</v>
      </c>
      <c r="C51" s="28">
        <v>0</v>
      </c>
    </row>
    <row r="52" spans="1:3">
      <c r="A52" s="27">
        <v>4190</v>
      </c>
      <c r="B52" s="25" t="s">
        <v>306</v>
      </c>
      <c r="C52" s="28">
        <v>0</v>
      </c>
    </row>
    <row r="53" spans="1:3">
      <c r="A53" s="27">
        <v>4191</v>
      </c>
      <c r="B53" s="25" t="s">
        <v>307</v>
      </c>
      <c r="C53" s="28">
        <v>0</v>
      </c>
    </row>
    <row r="54" spans="1:3">
      <c r="A54" s="27">
        <v>4192</v>
      </c>
      <c r="B54" s="25" t="s">
        <v>308</v>
      </c>
      <c r="C54" s="28">
        <v>0</v>
      </c>
    </row>
    <row r="55" spans="1:3">
      <c r="A55" s="27">
        <v>4200</v>
      </c>
      <c r="B55" s="25" t="s">
        <v>309</v>
      </c>
      <c r="C55" s="28">
        <f>+C56+C60</f>
        <v>22254504</v>
      </c>
    </row>
    <row r="56" spans="1:3">
      <c r="A56" s="27">
        <v>4210</v>
      </c>
      <c r="B56" s="25" t="s">
        <v>310</v>
      </c>
      <c r="C56" s="28">
        <v>0</v>
      </c>
    </row>
    <row r="57" spans="1:3">
      <c r="A57" s="27">
        <v>4211</v>
      </c>
      <c r="B57" s="25" t="s">
        <v>311</v>
      </c>
      <c r="C57" s="28">
        <v>0</v>
      </c>
    </row>
    <row r="58" spans="1:3">
      <c r="A58" s="27">
        <v>4212</v>
      </c>
      <c r="B58" s="25" t="s">
        <v>312</v>
      </c>
      <c r="C58" s="28">
        <v>0</v>
      </c>
    </row>
    <row r="59" spans="1:3">
      <c r="A59" s="27">
        <v>4213</v>
      </c>
      <c r="B59" s="25" t="s">
        <v>313</v>
      </c>
      <c r="C59" s="28">
        <v>0</v>
      </c>
    </row>
    <row r="60" spans="1:3">
      <c r="A60" s="27">
        <v>4220</v>
      </c>
      <c r="B60" s="25" t="s">
        <v>315</v>
      </c>
      <c r="C60" s="28">
        <f>+C61+C62+C63+C64+C65+C66</f>
        <v>22254504</v>
      </c>
    </row>
    <row r="61" spans="1:3">
      <c r="A61" s="27">
        <v>4221</v>
      </c>
      <c r="B61" s="25" t="s">
        <v>316</v>
      </c>
      <c r="C61" s="28">
        <v>0</v>
      </c>
    </row>
    <row r="62" spans="1:3">
      <c r="A62" s="27">
        <v>4222</v>
      </c>
      <c r="B62" s="25" t="s">
        <v>317</v>
      </c>
      <c r="C62" s="28">
        <v>0</v>
      </c>
    </row>
    <row r="63" spans="1:3">
      <c r="A63" s="27">
        <v>4223</v>
      </c>
      <c r="B63" s="25" t="s">
        <v>318</v>
      </c>
      <c r="C63" s="28">
        <v>21894504</v>
      </c>
    </row>
    <row r="64" spans="1:3">
      <c r="A64" s="27">
        <v>4224</v>
      </c>
      <c r="B64" s="25" t="s">
        <v>320</v>
      </c>
      <c r="C64" s="28">
        <v>360000</v>
      </c>
    </row>
    <row r="65" spans="1:5">
      <c r="A65" s="27">
        <v>4225</v>
      </c>
      <c r="B65" s="25" t="s">
        <v>321</v>
      </c>
      <c r="C65" s="28">
        <v>0</v>
      </c>
    </row>
    <row r="66" spans="1:5">
      <c r="A66" s="27">
        <v>4226</v>
      </c>
      <c r="B66" s="25" t="s">
        <v>322</v>
      </c>
      <c r="C66" s="28">
        <v>0</v>
      </c>
    </row>
    <row r="68" spans="1:5">
      <c r="A68" s="24" t="s">
        <v>323</v>
      </c>
      <c r="B68" s="24"/>
      <c r="C68" s="24"/>
      <c r="D68" s="24"/>
      <c r="E68" s="24"/>
    </row>
    <row r="69" spans="1:5">
      <c r="A69" s="26" t="s">
        <v>110</v>
      </c>
      <c r="B69" s="26" t="s">
        <v>111</v>
      </c>
      <c r="C69" s="26" t="s">
        <v>112</v>
      </c>
      <c r="D69" s="26" t="s">
        <v>234</v>
      </c>
      <c r="E69" s="26" t="s">
        <v>128</v>
      </c>
    </row>
    <row r="70" spans="1:5">
      <c r="A70" s="27">
        <v>4300</v>
      </c>
      <c r="B70" s="25" t="s">
        <v>324</v>
      </c>
      <c r="C70" s="28">
        <f>+C71+C72+C73+C74+C75+C76+C77+C78+C79+C80+C82+C84</f>
        <v>81860.509999999995</v>
      </c>
    </row>
    <row r="71" spans="1:5">
      <c r="A71" s="27">
        <v>4310</v>
      </c>
      <c r="B71" s="25" t="s">
        <v>325</v>
      </c>
      <c r="C71" s="28">
        <v>81860.509999999995</v>
      </c>
    </row>
    <row r="72" spans="1:5">
      <c r="A72" s="27">
        <v>4311</v>
      </c>
      <c r="B72" s="25" t="s">
        <v>328</v>
      </c>
      <c r="C72" s="28">
        <v>0</v>
      </c>
    </row>
    <row r="73" spans="1:5">
      <c r="A73" s="27">
        <v>4319</v>
      </c>
      <c r="B73" s="25" t="s">
        <v>329</v>
      </c>
      <c r="C73" s="28">
        <v>0</v>
      </c>
    </row>
    <row r="74" spans="1:5">
      <c r="A74" s="27">
        <v>4320</v>
      </c>
      <c r="B74" s="25" t="s">
        <v>330</v>
      </c>
      <c r="C74" s="28">
        <v>0</v>
      </c>
    </row>
    <row r="75" spans="1:5">
      <c r="A75" s="27">
        <v>4321</v>
      </c>
      <c r="B75" s="25" t="s">
        <v>331</v>
      </c>
      <c r="C75" s="28">
        <v>0</v>
      </c>
    </row>
    <row r="76" spans="1:5">
      <c r="A76" s="27">
        <v>4322</v>
      </c>
      <c r="B76" s="25" t="s">
        <v>332</v>
      </c>
      <c r="C76" s="28">
        <v>0</v>
      </c>
    </row>
    <row r="77" spans="1:5">
      <c r="A77" s="27">
        <v>4323</v>
      </c>
      <c r="B77" s="25" t="s">
        <v>333</v>
      </c>
      <c r="C77" s="28">
        <v>0</v>
      </c>
    </row>
    <row r="78" spans="1:5">
      <c r="A78" s="27">
        <v>4324</v>
      </c>
      <c r="B78" s="25" t="s">
        <v>334</v>
      </c>
      <c r="C78" s="28">
        <v>0</v>
      </c>
    </row>
    <row r="79" spans="1:5">
      <c r="A79" s="27">
        <v>4325</v>
      </c>
      <c r="B79" s="25" t="s">
        <v>335</v>
      </c>
      <c r="C79" s="28">
        <v>0</v>
      </c>
    </row>
    <row r="80" spans="1:5">
      <c r="A80" s="27">
        <v>4330</v>
      </c>
      <c r="B80" s="25" t="s">
        <v>336</v>
      </c>
      <c r="C80" s="28">
        <v>0</v>
      </c>
    </row>
    <row r="81" spans="1:5">
      <c r="A81" s="27">
        <v>4331</v>
      </c>
      <c r="B81" s="25" t="s">
        <v>336</v>
      </c>
      <c r="C81" s="28">
        <v>0</v>
      </c>
    </row>
    <row r="82" spans="1:5">
      <c r="A82" s="27">
        <v>4340</v>
      </c>
      <c r="B82" s="25" t="s">
        <v>337</v>
      </c>
      <c r="C82" s="28">
        <v>0</v>
      </c>
    </row>
    <row r="83" spans="1:5">
      <c r="A83" s="27">
        <v>4341</v>
      </c>
      <c r="B83" s="25" t="s">
        <v>338</v>
      </c>
      <c r="C83" s="28">
        <v>0</v>
      </c>
    </row>
    <row r="84" spans="1:5">
      <c r="A84" s="27">
        <v>4390</v>
      </c>
      <c r="B84" s="25" t="s">
        <v>339</v>
      </c>
      <c r="C84" s="28">
        <v>0</v>
      </c>
    </row>
    <row r="85" spans="1:5">
      <c r="A85" s="27">
        <v>4391</v>
      </c>
      <c r="B85" s="25" t="s">
        <v>340</v>
      </c>
      <c r="C85" s="28">
        <v>0</v>
      </c>
    </row>
    <row r="86" spans="1:5">
      <c r="A86" s="27">
        <v>4392</v>
      </c>
      <c r="B86" s="25" t="s">
        <v>341</v>
      </c>
      <c r="C86" s="28">
        <v>0</v>
      </c>
    </row>
    <row r="87" spans="1:5">
      <c r="A87" s="27">
        <v>4393</v>
      </c>
      <c r="B87" s="25" t="s">
        <v>342</v>
      </c>
      <c r="C87" s="28">
        <v>0</v>
      </c>
    </row>
    <row r="88" spans="1:5">
      <c r="A88" s="27">
        <v>4394</v>
      </c>
      <c r="B88" s="25" t="s">
        <v>343</v>
      </c>
      <c r="C88" s="28">
        <v>0</v>
      </c>
    </row>
    <row r="89" spans="1:5">
      <c r="A89" s="27">
        <v>4395</v>
      </c>
      <c r="B89" s="25" t="s">
        <v>344</v>
      </c>
      <c r="C89" s="28">
        <v>0</v>
      </c>
    </row>
    <row r="90" spans="1:5">
      <c r="A90" s="27">
        <v>4396</v>
      </c>
      <c r="B90" s="25" t="s">
        <v>345</v>
      </c>
      <c r="C90" s="28">
        <v>0</v>
      </c>
    </row>
    <row r="91" spans="1:5">
      <c r="A91" s="27">
        <v>4399</v>
      </c>
      <c r="B91" s="25" t="s">
        <v>339</v>
      </c>
      <c r="C91" s="28">
        <v>0</v>
      </c>
    </row>
    <row r="94" spans="1:5">
      <c r="A94" s="24" t="s">
        <v>346</v>
      </c>
      <c r="B94" s="24"/>
      <c r="C94" s="24"/>
      <c r="D94" s="24"/>
      <c r="E94" s="24"/>
    </row>
    <row r="95" spans="1:5">
      <c r="A95" s="26" t="s">
        <v>110</v>
      </c>
      <c r="B95" s="26" t="s">
        <v>111</v>
      </c>
      <c r="C95" s="26" t="s">
        <v>112</v>
      </c>
      <c r="D95" s="26" t="s">
        <v>347</v>
      </c>
      <c r="E95" s="26" t="s">
        <v>128</v>
      </c>
    </row>
    <row r="96" spans="1:5">
      <c r="A96" s="27">
        <v>5000</v>
      </c>
      <c r="B96" s="25" t="s">
        <v>348</v>
      </c>
      <c r="C96" s="28">
        <f>+C97+C125+C158+C168+C183+C215</f>
        <v>61527504.780000001</v>
      </c>
      <c r="D96" s="32">
        <f>C96/C96</f>
        <v>1</v>
      </c>
    </row>
    <row r="97" spans="1:5">
      <c r="A97" s="27">
        <v>5100</v>
      </c>
      <c r="B97" s="25" t="s">
        <v>349</v>
      </c>
      <c r="C97" s="28">
        <f>+C98+C105+C115</f>
        <v>60817682</v>
      </c>
      <c r="D97" s="32">
        <f>C97/$C$96</f>
        <v>0.98846332575101059</v>
      </c>
    </row>
    <row r="98" spans="1:5">
      <c r="A98" s="27">
        <v>5110</v>
      </c>
      <c r="B98" s="25" t="s">
        <v>350</v>
      </c>
      <c r="C98" s="28">
        <f>SUM(C99:C104)</f>
        <v>27779925.640000001</v>
      </c>
      <c r="D98" s="32">
        <f t="shared" ref="D98:D161" si="0">C98/$C$96</f>
        <v>0.45150418076161092</v>
      </c>
    </row>
    <row r="99" spans="1:5" ht="33.75">
      <c r="A99" s="27">
        <v>5111</v>
      </c>
      <c r="B99" s="25" t="s">
        <v>351</v>
      </c>
      <c r="C99" s="28">
        <v>13430512.93</v>
      </c>
      <c r="D99" s="32">
        <f t="shared" si="0"/>
        <v>0.21828470011944467</v>
      </c>
      <c r="E99" s="145" t="s">
        <v>708</v>
      </c>
    </row>
    <row r="100" spans="1:5">
      <c r="A100" s="27">
        <v>5112</v>
      </c>
      <c r="B100" s="25" t="s">
        <v>352</v>
      </c>
      <c r="C100" s="28">
        <v>727864.76</v>
      </c>
      <c r="D100" s="32">
        <f t="shared" si="0"/>
        <v>1.1829908633587205E-2</v>
      </c>
    </row>
    <row r="101" spans="1:5">
      <c r="A101" s="27">
        <v>5113</v>
      </c>
      <c r="B101" s="25" t="s">
        <v>353</v>
      </c>
      <c r="C101" s="28">
        <v>4242076.49</v>
      </c>
      <c r="D101" s="32">
        <f t="shared" si="0"/>
        <v>6.8946018616684104E-2</v>
      </c>
    </row>
    <row r="102" spans="1:5">
      <c r="A102" s="27">
        <v>5114</v>
      </c>
      <c r="B102" s="25" t="s">
        <v>354</v>
      </c>
      <c r="C102" s="28">
        <v>3984840.28</v>
      </c>
      <c r="D102" s="32">
        <f t="shared" si="0"/>
        <v>6.4765185818088031E-2</v>
      </c>
    </row>
    <row r="103" spans="1:5">
      <c r="A103" s="27">
        <v>5115</v>
      </c>
      <c r="B103" s="25" t="s">
        <v>355</v>
      </c>
      <c r="C103" s="28">
        <v>5394631.1799999997</v>
      </c>
      <c r="D103" s="32">
        <f t="shared" si="0"/>
        <v>8.767836757380687E-2</v>
      </c>
    </row>
    <row r="104" spans="1:5">
      <c r="A104" s="27">
        <v>5116</v>
      </c>
      <c r="B104" s="25" t="s">
        <v>356</v>
      </c>
      <c r="C104" s="28">
        <v>0</v>
      </c>
      <c r="D104" s="32">
        <f t="shared" si="0"/>
        <v>0</v>
      </c>
    </row>
    <row r="105" spans="1:5">
      <c r="A105" s="27">
        <v>5120</v>
      </c>
      <c r="B105" s="25" t="s">
        <v>357</v>
      </c>
      <c r="C105" s="28">
        <f>SUM(C106:C114)</f>
        <v>15354114.17</v>
      </c>
      <c r="D105" s="32">
        <f t="shared" si="0"/>
        <v>0.24954878675643896</v>
      </c>
    </row>
    <row r="106" spans="1:5">
      <c r="A106" s="27">
        <v>5121</v>
      </c>
      <c r="B106" s="25" t="s">
        <v>358</v>
      </c>
      <c r="C106" s="28">
        <v>490216.57</v>
      </c>
      <c r="D106" s="32">
        <f t="shared" si="0"/>
        <v>7.9674378434951374E-3</v>
      </c>
    </row>
    <row r="107" spans="1:5" ht="22.5">
      <c r="A107" s="27">
        <v>5122</v>
      </c>
      <c r="B107" s="25" t="s">
        <v>359</v>
      </c>
      <c r="C107" s="28">
        <v>9485529.4499999993</v>
      </c>
      <c r="D107" s="32">
        <f t="shared" si="0"/>
        <v>0.15416730263833719</v>
      </c>
      <c r="E107" s="145" t="s">
        <v>709</v>
      </c>
    </row>
    <row r="108" spans="1:5">
      <c r="A108" s="27">
        <v>5123</v>
      </c>
      <c r="B108" s="25" t="s">
        <v>360</v>
      </c>
      <c r="C108" s="28">
        <v>4257254.75</v>
      </c>
      <c r="D108" s="32">
        <f t="shared" si="0"/>
        <v>6.9192709264294008E-2</v>
      </c>
    </row>
    <row r="109" spans="1:5">
      <c r="A109" s="27">
        <v>5124</v>
      </c>
      <c r="B109" s="25" t="s">
        <v>361</v>
      </c>
      <c r="C109" s="28">
        <v>0</v>
      </c>
      <c r="D109" s="32">
        <f t="shared" si="0"/>
        <v>0</v>
      </c>
    </row>
    <row r="110" spans="1:5">
      <c r="A110" s="27">
        <v>5125</v>
      </c>
      <c r="B110" s="25" t="s">
        <v>362</v>
      </c>
      <c r="C110" s="28">
        <v>170939.12</v>
      </c>
      <c r="D110" s="32">
        <f t="shared" si="0"/>
        <v>2.7782553609351814E-3</v>
      </c>
    </row>
    <row r="111" spans="1:5">
      <c r="A111" s="27">
        <v>5126</v>
      </c>
      <c r="B111" s="25" t="s">
        <v>363</v>
      </c>
      <c r="C111" s="28">
        <v>644326.73</v>
      </c>
      <c r="D111" s="32">
        <f t="shared" si="0"/>
        <v>1.0472173905050728E-2</v>
      </c>
    </row>
    <row r="112" spans="1:5">
      <c r="A112" s="27">
        <v>5127</v>
      </c>
      <c r="B112" s="25" t="s">
        <v>364</v>
      </c>
      <c r="C112" s="28">
        <v>166742.39999999999</v>
      </c>
      <c r="D112" s="32">
        <f t="shared" si="0"/>
        <v>2.710046516532894E-3</v>
      </c>
    </row>
    <row r="113" spans="1:5">
      <c r="A113" s="27">
        <v>5128</v>
      </c>
      <c r="B113" s="25" t="s">
        <v>365</v>
      </c>
      <c r="C113" s="28">
        <v>0</v>
      </c>
      <c r="D113" s="32">
        <f t="shared" si="0"/>
        <v>0</v>
      </c>
    </row>
    <row r="114" spans="1:5">
      <c r="A114" s="27">
        <v>5129</v>
      </c>
      <c r="B114" s="25" t="s">
        <v>366</v>
      </c>
      <c r="C114" s="28">
        <v>139105.15</v>
      </c>
      <c r="D114" s="32">
        <f t="shared" si="0"/>
        <v>2.2608612277938049E-3</v>
      </c>
    </row>
    <row r="115" spans="1:5">
      <c r="A115" s="27">
        <v>5130</v>
      </c>
      <c r="B115" s="25" t="s">
        <v>367</v>
      </c>
      <c r="C115" s="28">
        <f>SUM(C116:C124)</f>
        <v>17683642.189999998</v>
      </c>
      <c r="D115" s="32">
        <f t="shared" si="0"/>
        <v>0.28741035823296063</v>
      </c>
    </row>
    <row r="116" spans="1:5">
      <c r="A116" s="27">
        <v>5131</v>
      </c>
      <c r="B116" s="25" t="s">
        <v>368</v>
      </c>
      <c r="C116" s="28">
        <v>1360443.51</v>
      </c>
      <c r="D116" s="32">
        <f t="shared" si="0"/>
        <v>2.21111438675183E-2</v>
      </c>
    </row>
    <row r="117" spans="1:5">
      <c r="A117" s="27">
        <v>5132</v>
      </c>
      <c r="B117" s="25" t="s">
        <v>369</v>
      </c>
      <c r="C117" s="28">
        <v>923096.12</v>
      </c>
      <c r="D117" s="32">
        <f t="shared" si="0"/>
        <v>1.5002983191024182E-2</v>
      </c>
    </row>
    <row r="118" spans="1:5">
      <c r="A118" s="27">
        <v>5133</v>
      </c>
      <c r="B118" s="25" t="s">
        <v>370</v>
      </c>
      <c r="C118" s="28">
        <v>256015.57</v>
      </c>
      <c r="D118" s="32">
        <f t="shared" si="0"/>
        <v>4.1609938663272408E-3</v>
      </c>
    </row>
    <row r="119" spans="1:5">
      <c r="A119" s="27">
        <v>5134</v>
      </c>
      <c r="B119" s="25" t="s">
        <v>371</v>
      </c>
      <c r="C119" s="28">
        <v>775224.45</v>
      </c>
      <c r="D119" s="32">
        <f t="shared" si="0"/>
        <v>1.259964064481277E-2</v>
      </c>
    </row>
    <row r="120" spans="1:5">
      <c r="A120" s="27">
        <v>5135</v>
      </c>
      <c r="B120" s="25" t="s">
        <v>372</v>
      </c>
      <c r="C120" s="28">
        <v>3074300.06</v>
      </c>
      <c r="D120" s="32">
        <f t="shared" si="0"/>
        <v>4.9966272336129672E-2</v>
      </c>
    </row>
    <row r="121" spans="1:5">
      <c r="A121" s="27">
        <v>5136</v>
      </c>
      <c r="B121" s="25" t="s">
        <v>373</v>
      </c>
      <c r="C121" s="28">
        <v>2711135.28</v>
      </c>
      <c r="D121" s="32">
        <f t="shared" si="0"/>
        <v>4.4063793740604859E-2</v>
      </c>
    </row>
    <row r="122" spans="1:5">
      <c r="A122" s="27">
        <v>5137</v>
      </c>
      <c r="B122" s="25" t="s">
        <v>374</v>
      </c>
      <c r="C122" s="28">
        <v>412385.32</v>
      </c>
      <c r="D122" s="32">
        <f t="shared" si="0"/>
        <v>6.7024548041488118E-3</v>
      </c>
    </row>
    <row r="123" spans="1:5" ht="45">
      <c r="A123" s="27">
        <v>5138</v>
      </c>
      <c r="B123" s="25" t="s">
        <v>375</v>
      </c>
      <c r="C123" s="28">
        <v>7704703.4900000002</v>
      </c>
      <c r="D123" s="32">
        <f t="shared" si="0"/>
        <v>0.12522372746220117</v>
      </c>
      <c r="E123" s="145" t="s">
        <v>710</v>
      </c>
    </row>
    <row r="124" spans="1:5">
      <c r="A124" s="27">
        <v>5139</v>
      </c>
      <c r="B124" s="25" t="s">
        <v>376</v>
      </c>
      <c r="C124" s="28">
        <v>466338.39</v>
      </c>
      <c r="D124" s="32">
        <f t="shared" si="0"/>
        <v>7.5793483201936542E-3</v>
      </c>
    </row>
    <row r="125" spans="1:5">
      <c r="A125" s="27">
        <v>5200</v>
      </c>
      <c r="B125" s="25" t="s">
        <v>377</v>
      </c>
      <c r="C125" s="28">
        <v>0</v>
      </c>
      <c r="D125" s="32">
        <f t="shared" si="0"/>
        <v>0</v>
      </c>
    </row>
    <row r="126" spans="1:5">
      <c r="A126" s="27">
        <v>5210</v>
      </c>
      <c r="B126" s="25" t="s">
        <v>378</v>
      </c>
      <c r="C126" s="28">
        <v>0</v>
      </c>
      <c r="D126" s="32">
        <f t="shared" si="0"/>
        <v>0</v>
      </c>
    </row>
    <row r="127" spans="1:5">
      <c r="A127" s="27">
        <v>5211</v>
      </c>
      <c r="B127" s="25" t="s">
        <v>379</v>
      </c>
      <c r="C127" s="28">
        <v>0</v>
      </c>
      <c r="D127" s="32">
        <f t="shared" si="0"/>
        <v>0</v>
      </c>
    </row>
    <row r="128" spans="1:5">
      <c r="A128" s="27">
        <v>5212</v>
      </c>
      <c r="B128" s="25" t="s">
        <v>380</v>
      </c>
      <c r="C128" s="28">
        <v>0</v>
      </c>
      <c r="D128" s="32">
        <f t="shared" si="0"/>
        <v>0</v>
      </c>
    </row>
    <row r="129" spans="1:4">
      <c r="A129" s="27">
        <v>5220</v>
      </c>
      <c r="B129" s="25" t="s">
        <v>381</v>
      </c>
      <c r="C129" s="28">
        <v>0</v>
      </c>
      <c r="D129" s="32">
        <f t="shared" si="0"/>
        <v>0</v>
      </c>
    </row>
    <row r="130" spans="1:4">
      <c r="A130" s="27">
        <v>5221</v>
      </c>
      <c r="B130" s="25" t="s">
        <v>382</v>
      </c>
      <c r="C130" s="28">
        <v>0</v>
      </c>
      <c r="D130" s="32">
        <f t="shared" si="0"/>
        <v>0</v>
      </c>
    </row>
    <row r="131" spans="1:4">
      <c r="A131" s="27">
        <v>5222</v>
      </c>
      <c r="B131" s="25" t="s">
        <v>383</v>
      </c>
      <c r="C131" s="28">
        <v>0</v>
      </c>
      <c r="D131" s="32">
        <f t="shared" si="0"/>
        <v>0</v>
      </c>
    </row>
    <row r="132" spans="1:4">
      <c r="A132" s="27">
        <v>5230</v>
      </c>
      <c r="B132" s="25" t="s">
        <v>318</v>
      </c>
      <c r="C132" s="28">
        <v>0</v>
      </c>
      <c r="D132" s="32">
        <f t="shared" si="0"/>
        <v>0</v>
      </c>
    </row>
    <row r="133" spans="1:4">
      <c r="A133" s="27">
        <v>5231</v>
      </c>
      <c r="B133" s="25" t="s">
        <v>384</v>
      </c>
      <c r="C133" s="28">
        <v>0</v>
      </c>
      <c r="D133" s="32">
        <f t="shared" si="0"/>
        <v>0</v>
      </c>
    </row>
    <row r="134" spans="1:4">
      <c r="A134" s="27">
        <v>5232</v>
      </c>
      <c r="B134" s="25" t="s">
        <v>385</v>
      </c>
      <c r="C134" s="28">
        <v>0</v>
      </c>
      <c r="D134" s="32">
        <f t="shared" si="0"/>
        <v>0</v>
      </c>
    </row>
    <row r="135" spans="1:4">
      <c r="A135" s="27">
        <v>5240</v>
      </c>
      <c r="B135" s="25" t="s">
        <v>320</v>
      </c>
      <c r="C135" s="28">
        <v>0</v>
      </c>
      <c r="D135" s="32">
        <f t="shared" si="0"/>
        <v>0</v>
      </c>
    </row>
    <row r="136" spans="1:4">
      <c r="A136" s="27">
        <v>5241</v>
      </c>
      <c r="B136" s="25" t="s">
        <v>386</v>
      </c>
      <c r="C136" s="28">
        <v>0</v>
      </c>
      <c r="D136" s="32">
        <f t="shared" si="0"/>
        <v>0</v>
      </c>
    </row>
    <row r="137" spans="1:4">
      <c r="A137" s="27">
        <v>5242</v>
      </c>
      <c r="B137" s="25" t="s">
        <v>387</v>
      </c>
      <c r="C137" s="28">
        <v>0</v>
      </c>
      <c r="D137" s="32">
        <f t="shared" si="0"/>
        <v>0</v>
      </c>
    </row>
    <row r="138" spans="1:4">
      <c r="A138" s="27">
        <v>5243</v>
      </c>
      <c r="B138" s="25" t="s">
        <v>388</v>
      </c>
      <c r="C138" s="28">
        <v>0</v>
      </c>
      <c r="D138" s="32">
        <f t="shared" si="0"/>
        <v>0</v>
      </c>
    </row>
    <row r="139" spans="1:4">
      <c r="A139" s="27">
        <v>5244</v>
      </c>
      <c r="B139" s="25" t="s">
        <v>389</v>
      </c>
      <c r="C139" s="28">
        <v>0</v>
      </c>
      <c r="D139" s="32">
        <f t="shared" si="0"/>
        <v>0</v>
      </c>
    </row>
    <row r="140" spans="1:4">
      <c r="A140" s="27">
        <v>5250</v>
      </c>
      <c r="B140" s="25" t="s">
        <v>321</v>
      </c>
      <c r="C140" s="28">
        <v>0</v>
      </c>
      <c r="D140" s="32">
        <f t="shared" si="0"/>
        <v>0</v>
      </c>
    </row>
    <row r="141" spans="1:4">
      <c r="A141" s="27">
        <v>5251</v>
      </c>
      <c r="B141" s="25" t="s">
        <v>390</v>
      </c>
      <c r="C141" s="28">
        <v>0</v>
      </c>
      <c r="D141" s="32">
        <f t="shared" si="0"/>
        <v>0</v>
      </c>
    </row>
    <row r="142" spans="1:4">
      <c r="A142" s="27">
        <v>5252</v>
      </c>
      <c r="B142" s="25" t="s">
        <v>391</v>
      </c>
      <c r="C142" s="28">
        <v>0</v>
      </c>
      <c r="D142" s="32">
        <f t="shared" si="0"/>
        <v>0</v>
      </c>
    </row>
    <row r="143" spans="1:4">
      <c r="A143" s="27">
        <v>5259</v>
      </c>
      <c r="B143" s="25" t="s">
        <v>392</v>
      </c>
      <c r="C143" s="28">
        <v>0</v>
      </c>
      <c r="D143" s="32">
        <f t="shared" si="0"/>
        <v>0</v>
      </c>
    </row>
    <row r="144" spans="1:4">
      <c r="A144" s="27">
        <v>5260</v>
      </c>
      <c r="B144" s="25" t="s">
        <v>393</v>
      </c>
      <c r="C144" s="28">
        <v>0</v>
      </c>
      <c r="D144" s="32">
        <f t="shared" si="0"/>
        <v>0</v>
      </c>
    </row>
    <row r="145" spans="1:4">
      <c r="A145" s="27">
        <v>5261</v>
      </c>
      <c r="B145" s="25" t="s">
        <v>394</v>
      </c>
      <c r="C145" s="28">
        <v>0</v>
      </c>
      <c r="D145" s="32">
        <f t="shared" si="0"/>
        <v>0</v>
      </c>
    </row>
    <row r="146" spans="1:4">
      <c r="A146" s="27">
        <v>5262</v>
      </c>
      <c r="B146" s="25" t="s">
        <v>395</v>
      </c>
      <c r="C146" s="28">
        <v>0</v>
      </c>
      <c r="D146" s="32">
        <f t="shared" si="0"/>
        <v>0</v>
      </c>
    </row>
    <row r="147" spans="1:4">
      <c r="A147" s="27">
        <v>5270</v>
      </c>
      <c r="B147" s="25" t="s">
        <v>396</v>
      </c>
      <c r="C147" s="28">
        <v>0</v>
      </c>
      <c r="D147" s="32">
        <f t="shared" si="0"/>
        <v>0</v>
      </c>
    </row>
    <row r="148" spans="1:4">
      <c r="A148" s="27">
        <v>5271</v>
      </c>
      <c r="B148" s="25" t="s">
        <v>397</v>
      </c>
      <c r="C148" s="28">
        <v>0</v>
      </c>
      <c r="D148" s="32">
        <f t="shared" si="0"/>
        <v>0</v>
      </c>
    </row>
    <row r="149" spans="1:4">
      <c r="A149" s="27">
        <v>5280</v>
      </c>
      <c r="B149" s="25" t="s">
        <v>398</v>
      </c>
      <c r="C149" s="28">
        <v>0</v>
      </c>
      <c r="D149" s="32">
        <f t="shared" si="0"/>
        <v>0</v>
      </c>
    </row>
    <row r="150" spans="1:4">
      <c r="A150" s="27">
        <v>5281</v>
      </c>
      <c r="B150" s="25" t="s">
        <v>399</v>
      </c>
      <c r="C150" s="28">
        <v>0</v>
      </c>
      <c r="D150" s="32">
        <f t="shared" si="0"/>
        <v>0</v>
      </c>
    </row>
    <row r="151" spans="1:4">
      <c r="A151" s="27">
        <v>5282</v>
      </c>
      <c r="B151" s="25" t="s">
        <v>400</v>
      </c>
      <c r="C151" s="28">
        <v>0</v>
      </c>
      <c r="D151" s="32">
        <f t="shared" si="0"/>
        <v>0</v>
      </c>
    </row>
    <row r="152" spans="1:4">
      <c r="A152" s="27">
        <v>5283</v>
      </c>
      <c r="B152" s="25" t="s">
        <v>401</v>
      </c>
      <c r="C152" s="28">
        <v>0</v>
      </c>
      <c r="D152" s="32">
        <f t="shared" si="0"/>
        <v>0</v>
      </c>
    </row>
    <row r="153" spans="1:4">
      <c r="A153" s="27">
        <v>5284</v>
      </c>
      <c r="B153" s="25" t="s">
        <v>402</v>
      </c>
      <c r="C153" s="28">
        <v>0</v>
      </c>
      <c r="D153" s="32">
        <f t="shared" si="0"/>
        <v>0</v>
      </c>
    </row>
    <row r="154" spans="1:4">
      <c r="A154" s="27">
        <v>5285</v>
      </c>
      <c r="B154" s="25" t="s">
        <v>403</v>
      </c>
      <c r="C154" s="28">
        <v>0</v>
      </c>
      <c r="D154" s="32">
        <f t="shared" si="0"/>
        <v>0</v>
      </c>
    </row>
    <row r="155" spans="1:4">
      <c r="A155" s="27">
        <v>5290</v>
      </c>
      <c r="B155" s="25" t="s">
        <v>404</v>
      </c>
      <c r="C155" s="28">
        <v>0</v>
      </c>
      <c r="D155" s="32">
        <f t="shared" si="0"/>
        <v>0</v>
      </c>
    </row>
    <row r="156" spans="1:4">
      <c r="A156" s="27">
        <v>5291</v>
      </c>
      <c r="B156" s="25" t="s">
        <v>405</v>
      </c>
      <c r="C156" s="28">
        <v>0</v>
      </c>
      <c r="D156" s="32">
        <f t="shared" si="0"/>
        <v>0</v>
      </c>
    </row>
    <row r="157" spans="1:4">
      <c r="A157" s="27">
        <v>5292</v>
      </c>
      <c r="B157" s="25" t="s">
        <v>406</v>
      </c>
      <c r="C157" s="28">
        <v>0</v>
      </c>
      <c r="D157" s="32">
        <f t="shared" si="0"/>
        <v>0</v>
      </c>
    </row>
    <row r="158" spans="1:4">
      <c r="A158" s="27">
        <v>5300</v>
      </c>
      <c r="B158" s="25" t="s">
        <v>407</v>
      </c>
      <c r="C158" s="28">
        <v>0</v>
      </c>
      <c r="D158" s="32">
        <f t="shared" si="0"/>
        <v>0</v>
      </c>
    </row>
    <row r="159" spans="1:4">
      <c r="A159" s="27">
        <v>5310</v>
      </c>
      <c r="B159" s="25" t="s">
        <v>311</v>
      </c>
      <c r="C159" s="28">
        <v>0</v>
      </c>
      <c r="D159" s="32">
        <f t="shared" si="0"/>
        <v>0</v>
      </c>
    </row>
    <row r="160" spans="1:4">
      <c r="A160" s="27">
        <v>5311</v>
      </c>
      <c r="B160" s="25" t="s">
        <v>408</v>
      </c>
      <c r="C160" s="28">
        <v>0</v>
      </c>
      <c r="D160" s="32">
        <f t="shared" si="0"/>
        <v>0</v>
      </c>
    </row>
    <row r="161" spans="1:4">
      <c r="A161" s="27">
        <v>5312</v>
      </c>
      <c r="B161" s="25" t="s">
        <v>409</v>
      </c>
      <c r="C161" s="28">
        <v>0</v>
      </c>
      <c r="D161" s="32">
        <f t="shared" si="0"/>
        <v>0</v>
      </c>
    </row>
    <row r="162" spans="1:4">
      <c r="A162" s="27">
        <v>5320</v>
      </c>
      <c r="B162" s="25" t="s">
        <v>312</v>
      </c>
      <c r="C162" s="28">
        <v>0</v>
      </c>
      <c r="D162" s="32">
        <f t="shared" ref="D162:D217" si="1">C162/$C$96</f>
        <v>0</v>
      </c>
    </row>
    <row r="163" spans="1:4">
      <c r="A163" s="27">
        <v>5321</v>
      </c>
      <c r="B163" s="25" t="s">
        <v>410</v>
      </c>
      <c r="C163" s="28">
        <v>0</v>
      </c>
      <c r="D163" s="32">
        <f t="shared" si="1"/>
        <v>0</v>
      </c>
    </row>
    <row r="164" spans="1:4">
      <c r="A164" s="27">
        <v>5322</v>
      </c>
      <c r="B164" s="25" t="s">
        <v>411</v>
      </c>
      <c r="C164" s="28">
        <v>0</v>
      </c>
      <c r="D164" s="32">
        <f t="shared" si="1"/>
        <v>0</v>
      </c>
    </row>
    <row r="165" spans="1:4">
      <c r="A165" s="27">
        <v>5330</v>
      </c>
      <c r="B165" s="25" t="s">
        <v>313</v>
      </c>
      <c r="C165" s="28">
        <v>0</v>
      </c>
      <c r="D165" s="32">
        <f t="shared" si="1"/>
        <v>0</v>
      </c>
    </row>
    <row r="166" spans="1:4">
      <c r="A166" s="27">
        <v>5331</v>
      </c>
      <c r="B166" s="25" t="s">
        <v>412</v>
      </c>
      <c r="C166" s="28">
        <v>0</v>
      </c>
      <c r="D166" s="32">
        <f t="shared" si="1"/>
        <v>0</v>
      </c>
    </row>
    <row r="167" spans="1:4">
      <c r="A167" s="27">
        <v>5332</v>
      </c>
      <c r="B167" s="25" t="s">
        <v>413</v>
      </c>
      <c r="C167" s="28">
        <v>0</v>
      </c>
      <c r="D167" s="32">
        <f t="shared" si="1"/>
        <v>0</v>
      </c>
    </row>
    <row r="168" spans="1:4">
      <c r="A168" s="27">
        <v>5400</v>
      </c>
      <c r="B168" s="25" t="s">
        <v>414</v>
      </c>
      <c r="C168" s="28">
        <v>0</v>
      </c>
      <c r="D168" s="32">
        <f t="shared" si="1"/>
        <v>0</v>
      </c>
    </row>
    <row r="169" spans="1:4">
      <c r="A169" s="27">
        <v>5410</v>
      </c>
      <c r="B169" s="25" t="s">
        <v>415</v>
      </c>
      <c r="C169" s="28">
        <v>0</v>
      </c>
      <c r="D169" s="32">
        <f t="shared" si="1"/>
        <v>0</v>
      </c>
    </row>
    <row r="170" spans="1:4">
      <c r="A170" s="27">
        <v>5411</v>
      </c>
      <c r="B170" s="25" t="s">
        <v>416</v>
      </c>
      <c r="C170" s="28">
        <v>0</v>
      </c>
      <c r="D170" s="32">
        <f t="shared" si="1"/>
        <v>0</v>
      </c>
    </row>
    <row r="171" spans="1:4">
      <c r="A171" s="27">
        <v>5412</v>
      </c>
      <c r="B171" s="25" t="s">
        <v>417</v>
      </c>
      <c r="C171" s="28">
        <v>0</v>
      </c>
      <c r="D171" s="32">
        <f t="shared" si="1"/>
        <v>0</v>
      </c>
    </row>
    <row r="172" spans="1:4">
      <c r="A172" s="27">
        <v>5420</v>
      </c>
      <c r="B172" s="25" t="s">
        <v>418</v>
      </c>
      <c r="C172" s="28">
        <v>0</v>
      </c>
      <c r="D172" s="32">
        <f t="shared" si="1"/>
        <v>0</v>
      </c>
    </row>
    <row r="173" spans="1:4">
      <c r="A173" s="27">
        <v>5421</v>
      </c>
      <c r="B173" s="25" t="s">
        <v>419</v>
      </c>
      <c r="C173" s="28">
        <v>0</v>
      </c>
      <c r="D173" s="32">
        <f t="shared" si="1"/>
        <v>0</v>
      </c>
    </row>
    <row r="174" spans="1:4">
      <c r="A174" s="27">
        <v>5422</v>
      </c>
      <c r="B174" s="25" t="s">
        <v>420</v>
      </c>
      <c r="C174" s="28">
        <v>0</v>
      </c>
      <c r="D174" s="32">
        <f t="shared" si="1"/>
        <v>0</v>
      </c>
    </row>
    <row r="175" spans="1:4">
      <c r="A175" s="27">
        <v>5430</v>
      </c>
      <c r="B175" s="25" t="s">
        <v>421</v>
      </c>
      <c r="C175" s="28">
        <v>0</v>
      </c>
      <c r="D175" s="32">
        <f t="shared" si="1"/>
        <v>0</v>
      </c>
    </row>
    <row r="176" spans="1:4">
      <c r="A176" s="27">
        <v>5431</v>
      </c>
      <c r="B176" s="25" t="s">
        <v>422</v>
      </c>
      <c r="C176" s="28">
        <v>0</v>
      </c>
      <c r="D176" s="32">
        <f t="shared" si="1"/>
        <v>0</v>
      </c>
    </row>
    <row r="177" spans="1:4">
      <c r="A177" s="27">
        <v>5432</v>
      </c>
      <c r="B177" s="25" t="s">
        <v>423</v>
      </c>
      <c r="C177" s="28">
        <v>0</v>
      </c>
      <c r="D177" s="32">
        <f t="shared" si="1"/>
        <v>0</v>
      </c>
    </row>
    <row r="178" spans="1:4">
      <c r="A178" s="27">
        <v>5440</v>
      </c>
      <c r="B178" s="25" t="s">
        <v>424</v>
      </c>
      <c r="C178" s="28">
        <v>0</v>
      </c>
      <c r="D178" s="32">
        <f t="shared" si="1"/>
        <v>0</v>
      </c>
    </row>
    <row r="179" spans="1:4">
      <c r="A179" s="27">
        <v>5441</v>
      </c>
      <c r="B179" s="25" t="s">
        <v>424</v>
      </c>
      <c r="C179" s="28">
        <v>0</v>
      </c>
      <c r="D179" s="32">
        <f t="shared" si="1"/>
        <v>0</v>
      </c>
    </row>
    <row r="180" spans="1:4">
      <c r="A180" s="27">
        <v>5450</v>
      </c>
      <c r="B180" s="25" t="s">
        <v>425</v>
      </c>
      <c r="C180" s="28">
        <v>0</v>
      </c>
      <c r="D180" s="32">
        <f t="shared" si="1"/>
        <v>0</v>
      </c>
    </row>
    <row r="181" spans="1:4">
      <c r="A181" s="27">
        <v>5451</v>
      </c>
      <c r="B181" s="25" t="s">
        <v>426</v>
      </c>
      <c r="C181" s="28">
        <v>0</v>
      </c>
      <c r="D181" s="32">
        <f t="shared" si="1"/>
        <v>0</v>
      </c>
    </row>
    <row r="182" spans="1:4">
      <c r="A182" s="27">
        <v>5452</v>
      </c>
      <c r="B182" s="25" t="s">
        <v>427</v>
      </c>
      <c r="C182" s="28">
        <v>0</v>
      </c>
      <c r="D182" s="32">
        <f t="shared" si="1"/>
        <v>0</v>
      </c>
    </row>
    <row r="183" spans="1:4">
      <c r="A183" s="27">
        <v>5500</v>
      </c>
      <c r="B183" s="25" t="s">
        <v>428</v>
      </c>
      <c r="C183" s="28">
        <f>+C184+C193+C196+C202+C204+C206</f>
        <v>709822.78</v>
      </c>
      <c r="D183" s="32">
        <f t="shared" si="1"/>
        <v>1.153667424898943E-2</v>
      </c>
    </row>
    <row r="184" spans="1:4">
      <c r="A184" s="27">
        <v>5510</v>
      </c>
      <c r="B184" s="25" t="s">
        <v>429</v>
      </c>
      <c r="C184" s="28">
        <f>SUM(C185:C192)</f>
        <v>709822.78</v>
      </c>
      <c r="D184" s="32">
        <f t="shared" si="1"/>
        <v>1.153667424898943E-2</v>
      </c>
    </row>
    <row r="185" spans="1:4">
      <c r="A185" s="27">
        <v>5511</v>
      </c>
      <c r="B185" s="25" t="s">
        <v>430</v>
      </c>
      <c r="C185" s="28">
        <v>0</v>
      </c>
      <c r="D185" s="32">
        <f t="shared" si="1"/>
        <v>0</v>
      </c>
    </row>
    <row r="186" spans="1:4">
      <c r="A186" s="27">
        <v>5512</v>
      </c>
      <c r="B186" s="25" t="s">
        <v>431</v>
      </c>
      <c r="C186" s="28">
        <v>0</v>
      </c>
      <c r="D186" s="32">
        <f t="shared" si="1"/>
        <v>0</v>
      </c>
    </row>
    <row r="187" spans="1:4">
      <c r="A187" s="27">
        <v>5513</v>
      </c>
      <c r="B187" s="25" t="s">
        <v>432</v>
      </c>
      <c r="C187" s="28">
        <v>0</v>
      </c>
      <c r="D187" s="32">
        <f t="shared" si="1"/>
        <v>0</v>
      </c>
    </row>
    <row r="188" spans="1:4">
      <c r="A188" s="27">
        <v>5514</v>
      </c>
      <c r="B188" s="25" t="s">
        <v>433</v>
      </c>
      <c r="C188" s="28">
        <v>0</v>
      </c>
      <c r="D188" s="32">
        <f t="shared" si="1"/>
        <v>0</v>
      </c>
    </row>
    <row r="189" spans="1:4">
      <c r="A189" s="27">
        <v>5515</v>
      </c>
      <c r="B189" s="25" t="s">
        <v>434</v>
      </c>
      <c r="C189" s="28">
        <v>709822.78</v>
      </c>
      <c r="D189" s="32">
        <f t="shared" si="1"/>
        <v>1.153667424898943E-2</v>
      </c>
    </row>
    <row r="190" spans="1:4">
      <c r="A190" s="27">
        <v>5516</v>
      </c>
      <c r="B190" s="25" t="s">
        <v>435</v>
      </c>
      <c r="C190" s="28">
        <v>0</v>
      </c>
      <c r="D190" s="32">
        <f t="shared" si="1"/>
        <v>0</v>
      </c>
    </row>
    <row r="191" spans="1:4">
      <c r="A191" s="27">
        <v>5517</v>
      </c>
      <c r="B191" s="25" t="s">
        <v>436</v>
      </c>
      <c r="C191" s="28">
        <v>0</v>
      </c>
      <c r="D191" s="32">
        <f t="shared" si="1"/>
        <v>0</v>
      </c>
    </row>
    <row r="192" spans="1:4">
      <c r="A192" s="27">
        <v>5518</v>
      </c>
      <c r="B192" s="25" t="s">
        <v>437</v>
      </c>
      <c r="C192" s="28">
        <v>0</v>
      </c>
      <c r="D192" s="32">
        <f t="shared" si="1"/>
        <v>0</v>
      </c>
    </row>
    <row r="193" spans="1:4">
      <c r="A193" s="27">
        <v>5520</v>
      </c>
      <c r="B193" s="25" t="s">
        <v>438</v>
      </c>
      <c r="C193" s="28">
        <v>0</v>
      </c>
      <c r="D193" s="32">
        <f t="shared" si="1"/>
        <v>0</v>
      </c>
    </row>
    <row r="194" spans="1:4">
      <c r="A194" s="27">
        <v>5521</v>
      </c>
      <c r="B194" s="25" t="s">
        <v>439</v>
      </c>
      <c r="C194" s="28">
        <v>0</v>
      </c>
      <c r="D194" s="32">
        <f t="shared" si="1"/>
        <v>0</v>
      </c>
    </row>
    <row r="195" spans="1:4">
      <c r="A195" s="27">
        <v>5522</v>
      </c>
      <c r="B195" s="25" t="s">
        <v>440</v>
      </c>
      <c r="C195" s="28">
        <v>0</v>
      </c>
      <c r="D195" s="32">
        <f t="shared" si="1"/>
        <v>0</v>
      </c>
    </row>
    <row r="196" spans="1:4">
      <c r="A196" s="27">
        <v>5530</v>
      </c>
      <c r="B196" s="25" t="s">
        <v>441</v>
      </c>
      <c r="C196" s="28">
        <v>0</v>
      </c>
      <c r="D196" s="32">
        <f t="shared" si="1"/>
        <v>0</v>
      </c>
    </row>
    <row r="197" spans="1:4">
      <c r="A197" s="27">
        <v>5531</v>
      </c>
      <c r="B197" s="25" t="s">
        <v>442</v>
      </c>
      <c r="C197" s="28">
        <v>0</v>
      </c>
      <c r="D197" s="32">
        <f t="shared" si="1"/>
        <v>0</v>
      </c>
    </row>
    <row r="198" spans="1:4">
      <c r="A198" s="27">
        <v>5532</v>
      </c>
      <c r="B198" s="25" t="s">
        <v>443</v>
      </c>
      <c r="C198" s="28">
        <v>0</v>
      </c>
      <c r="D198" s="32">
        <f t="shared" si="1"/>
        <v>0</v>
      </c>
    </row>
    <row r="199" spans="1:4">
      <c r="A199" s="27">
        <v>5533</v>
      </c>
      <c r="B199" s="25" t="s">
        <v>444</v>
      </c>
      <c r="C199" s="28">
        <v>0</v>
      </c>
      <c r="D199" s="32">
        <f t="shared" si="1"/>
        <v>0</v>
      </c>
    </row>
    <row r="200" spans="1:4">
      <c r="A200" s="27">
        <v>5534</v>
      </c>
      <c r="B200" s="25" t="s">
        <v>445</v>
      </c>
      <c r="C200" s="28">
        <v>0</v>
      </c>
      <c r="D200" s="32">
        <f t="shared" si="1"/>
        <v>0</v>
      </c>
    </row>
    <row r="201" spans="1:4">
      <c r="A201" s="27">
        <v>5535</v>
      </c>
      <c r="B201" s="25" t="s">
        <v>446</v>
      </c>
      <c r="C201" s="28">
        <v>0</v>
      </c>
      <c r="D201" s="32">
        <f t="shared" si="1"/>
        <v>0</v>
      </c>
    </row>
    <row r="202" spans="1:4">
      <c r="A202" s="27">
        <v>5540</v>
      </c>
      <c r="B202" s="25" t="s">
        <v>447</v>
      </c>
      <c r="C202" s="28">
        <v>0</v>
      </c>
      <c r="D202" s="32">
        <f t="shared" si="1"/>
        <v>0</v>
      </c>
    </row>
    <row r="203" spans="1:4">
      <c r="A203" s="27">
        <v>5541</v>
      </c>
      <c r="B203" s="25" t="s">
        <v>447</v>
      </c>
      <c r="C203" s="28">
        <v>0</v>
      </c>
      <c r="D203" s="32">
        <f t="shared" si="1"/>
        <v>0</v>
      </c>
    </row>
    <row r="204" spans="1:4">
      <c r="A204" s="27">
        <v>5550</v>
      </c>
      <c r="B204" s="25" t="s">
        <v>448</v>
      </c>
      <c r="C204" s="28">
        <v>0</v>
      </c>
      <c r="D204" s="32">
        <f t="shared" si="1"/>
        <v>0</v>
      </c>
    </row>
    <row r="205" spans="1:4">
      <c r="A205" s="27">
        <v>5551</v>
      </c>
      <c r="B205" s="25" t="s">
        <v>448</v>
      </c>
      <c r="C205" s="28">
        <v>0</v>
      </c>
      <c r="D205" s="32">
        <f t="shared" si="1"/>
        <v>0</v>
      </c>
    </row>
    <row r="206" spans="1:4">
      <c r="A206" s="27">
        <v>5590</v>
      </c>
      <c r="B206" s="25" t="s">
        <v>449</v>
      </c>
      <c r="C206" s="28">
        <v>0</v>
      </c>
      <c r="D206" s="32">
        <f t="shared" si="1"/>
        <v>0</v>
      </c>
    </row>
    <row r="207" spans="1:4">
      <c r="A207" s="27">
        <v>5591</v>
      </c>
      <c r="B207" s="25" t="s">
        <v>450</v>
      </c>
      <c r="C207" s="28">
        <v>0</v>
      </c>
      <c r="D207" s="32">
        <f t="shared" si="1"/>
        <v>0</v>
      </c>
    </row>
    <row r="208" spans="1:4">
      <c r="A208" s="27">
        <v>5592</v>
      </c>
      <c r="B208" s="25" t="s">
        <v>451</v>
      </c>
      <c r="C208" s="28">
        <v>0</v>
      </c>
      <c r="D208" s="32">
        <f t="shared" si="1"/>
        <v>0</v>
      </c>
    </row>
    <row r="209" spans="1:4">
      <c r="A209" s="27">
        <v>5593</v>
      </c>
      <c r="B209" s="25" t="s">
        <v>452</v>
      </c>
      <c r="C209" s="28">
        <v>0</v>
      </c>
      <c r="D209" s="32">
        <f t="shared" si="1"/>
        <v>0</v>
      </c>
    </row>
    <row r="210" spans="1:4">
      <c r="A210" s="27">
        <v>5594</v>
      </c>
      <c r="B210" s="25" t="s">
        <v>453</v>
      </c>
      <c r="C210" s="28">
        <v>0</v>
      </c>
      <c r="D210" s="32">
        <f t="shared" si="1"/>
        <v>0</v>
      </c>
    </row>
    <row r="211" spans="1:4">
      <c r="A211" s="27">
        <v>5595</v>
      </c>
      <c r="B211" s="25" t="s">
        <v>454</v>
      </c>
      <c r="C211" s="28">
        <v>0</v>
      </c>
      <c r="D211" s="32">
        <f t="shared" si="1"/>
        <v>0</v>
      </c>
    </row>
    <row r="212" spans="1:4">
      <c r="A212" s="27">
        <v>5596</v>
      </c>
      <c r="B212" s="25" t="s">
        <v>344</v>
      </c>
      <c r="C212" s="28">
        <v>0</v>
      </c>
      <c r="D212" s="32">
        <f t="shared" si="1"/>
        <v>0</v>
      </c>
    </row>
    <row r="213" spans="1:4">
      <c r="A213" s="27">
        <v>5597</v>
      </c>
      <c r="B213" s="25" t="s">
        <v>455</v>
      </c>
      <c r="C213" s="28">
        <v>0</v>
      </c>
      <c r="D213" s="32">
        <f t="shared" si="1"/>
        <v>0</v>
      </c>
    </row>
    <row r="214" spans="1:4">
      <c r="A214" s="27">
        <v>5599</v>
      </c>
      <c r="B214" s="25" t="s">
        <v>456</v>
      </c>
      <c r="C214" s="28">
        <v>0</v>
      </c>
      <c r="D214" s="32">
        <f t="shared" si="1"/>
        <v>0</v>
      </c>
    </row>
    <row r="215" spans="1:4">
      <c r="A215" s="27">
        <v>5600</v>
      </c>
      <c r="B215" s="25" t="s">
        <v>457</v>
      </c>
      <c r="C215" s="28">
        <v>0</v>
      </c>
      <c r="D215" s="32">
        <f t="shared" si="1"/>
        <v>0</v>
      </c>
    </row>
    <row r="216" spans="1:4">
      <c r="A216" s="27">
        <v>5610</v>
      </c>
      <c r="B216" s="25" t="s">
        <v>458</v>
      </c>
      <c r="C216" s="28">
        <v>0</v>
      </c>
      <c r="D216" s="32">
        <f t="shared" si="1"/>
        <v>0</v>
      </c>
    </row>
    <row r="217" spans="1:4">
      <c r="A217" s="27">
        <v>5611</v>
      </c>
      <c r="B217" s="25" t="s">
        <v>459</v>
      </c>
      <c r="C217" s="28">
        <v>0</v>
      </c>
      <c r="D217" s="32">
        <f t="shared" si="1"/>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scale="73" fitToHeight="6" orientation="landscape"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workbookViewId="0">
      <selection activeCell="C101" sqref="C101"/>
    </sheetView>
  </sheetViews>
  <sheetFormatPr baseColWidth="10" defaultColWidth="9.140625" defaultRowHeight="11.25"/>
  <cols>
    <col min="1" max="1" width="10" style="35" customWidth="1"/>
    <col min="2" max="2" width="48.140625" style="35" customWidth="1"/>
    <col min="3" max="3" width="22.85546875" style="35" customWidth="1"/>
    <col min="4" max="5" width="16.7109375" style="35" customWidth="1"/>
    <col min="6" max="16384" width="9.140625" style="35"/>
  </cols>
  <sheetData>
    <row r="1" spans="1:5" ht="18.95" customHeight="1">
      <c r="A1" s="751" t="str">
        <f>'ESF-ZOOLEON'!A1</f>
        <v>Patronato del Parque Zoológico de León</v>
      </c>
      <c r="B1" s="751"/>
      <c r="C1" s="751"/>
      <c r="D1" s="33" t="s">
        <v>42</v>
      </c>
      <c r="E1" s="34">
        <f>'ESF-ZOOLEON'!H1</f>
        <v>2018</v>
      </c>
    </row>
    <row r="2" spans="1:5" ht="18.95" customHeight="1">
      <c r="A2" s="751" t="s">
        <v>460</v>
      </c>
      <c r="B2" s="751"/>
      <c r="C2" s="751"/>
      <c r="D2" s="33" t="s">
        <v>44</v>
      </c>
      <c r="E2" s="34" t="str">
        <f>'ESF-ZOOLEON'!H2</f>
        <v>Trimestral</v>
      </c>
    </row>
    <row r="3" spans="1:5" ht="18.95" customHeight="1">
      <c r="A3" s="751" t="str">
        <f>'ESF-ZOOLEON'!A3</f>
        <v>Correspondiente del 01 de enero al 31 de diciembre del 2018</v>
      </c>
      <c r="B3" s="751"/>
      <c r="C3" s="751"/>
      <c r="D3" s="33" t="s">
        <v>47</v>
      </c>
      <c r="E3" s="34">
        <f>'ESF-ZOOLEON'!H3</f>
        <v>4</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v>11429029.390000001</v>
      </c>
    </row>
    <row r="9" spans="1:5">
      <c r="A9" s="39">
        <v>3120</v>
      </c>
      <c r="B9" s="35" t="s">
        <v>463</v>
      </c>
      <c r="C9" s="40">
        <v>0</v>
      </c>
    </row>
    <row r="10" spans="1:5">
      <c r="A10" s="39">
        <v>3130</v>
      </c>
      <c r="B10" s="35" t="s">
        <v>464</v>
      </c>
      <c r="C10" s="40">
        <v>24297091.710000001</v>
      </c>
    </row>
    <row r="12" spans="1:5">
      <c r="A12" s="37" t="s">
        <v>465</v>
      </c>
      <c r="B12" s="37"/>
      <c r="C12" s="37"/>
      <c r="D12" s="37"/>
      <c r="E12" s="37"/>
    </row>
    <row r="13" spans="1:5">
      <c r="A13" s="38" t="s">
        <v>110</v>
      </c>
      <c r="B13" s="38" t="s">
        <v>111</v>
      </c>
      <c r="C13" s="38" t="s">
        <v>112</v>
      </c>
      <c r="D13" s="38" t="s">
        <v>466</v>
      </c>
      <c r="E13" s="38"/>
    </row>
    <row r="14" spans="1:5">
      <c r="A14" s="39">
        <v>3210</v>
      </c>
      <c r="B14" s="35" t="s">
        <v>467</v>
      </c>
      <c r="C14" s="40">
        <v>16420367.929999992</v>
      </c>
    </row>
    <row r="15" spans="1:5">
      <c r="A15" s="39">
        <v>3220</v>
      </c>
      <c r="B15" s="35" t="s">
        <v>468</v>
      </c>
      <c r="C15" s="40">
        <v>56156069.920000002</v>
      </c>
    </row>
    <row r="16" spans="1:5">
      <c r="A16" s="39">
        <v>3230</v>
      </c>
      <c r="B16" s="35" t="s">
        <v>469</v>
      </c>
      <c r="C16" s="40">
        <v>0</v>
      </c>
    </row>
    <row r="17" spans="1:3">
      <c r="A17" s="39">
        <v>3231</v>
      </c>
      <c r="B17" s="35" t="s">
        <v>470</v>
      </c>
      <c r="C17" s="40">
        <v>0</v>
      </c>
    </row>
    <row r="18" spans="1:3">
      <c r="A18" s="39">
        <v>3232</v>
      </c>
      <c r="B18" s="35" t="s">
        <v>471</v>
      </c>
      <c r="C18" s="40">
        <v>0</v>
      </c>
    </row>
    <row r="19" spans="1:3">
      <c r="A19" s="39">
        <v>3233</v>
      </c>
      <c r="B19" s="35" t="s">
        <v>472</v>
      </c>
      <c r="C19" s="40">
        <v>0</v>
      </c>
    </row>
    <row r="20" spans="1:3">
      <c r="A20" s="39">
        <v>3239</v>
      </c>
      <c r="B20" s="35" t="s">
        <v>473</v>
      </c>
      <c r="C20" s="40">
        <v>0</v>
      </c>
    </row>
    <row r="21" spans="1:3">
      <c r="A21" s="39">
        <v>3240</v>
      </c>
      <c r="B21" s="35" t="s">
        <v>474</v>
      </c>
      <c r="C21" s="40">
        <v>0</v>
      </c>
    </row>
    <row r="22" spans="1:3">
      <c r="A22" s="39">
        <v>3241</v>
      </c>
      <c r="B22" s="35" t="s">
        <v>475</v>
      </c>
      <c r="C22" s="40">
        <v>0</v>
      </c>
    </row>
    <row r="23" spans="1:3">
      <c r="A23" s="39">
        <v>3242</v>
      </c>
      <c r="B23" s="35" t="s">
        <v>476</v>
      </c>
      <c r="C23" s="40">
        <v>0</v>
      </c>
    </row>
    <row r="24" spans="1:3">
      <c r="A24" s="39">
        <v>3243</v>
      </c>
      <c r="B24" s="35" t="s">
        <v>477</v>
      </c>
      <c r="C24" s="40">
        <v>0</v>
      </c>
    </row>
    <row r="25" spans="1:3">
      <c r="A25" s="39">
        <v>3250</v>
      </c>
      <c r="B25" s="35" t="s">
        <v>478</v>
      </c>
      <c r="C25" s="40">
        <v>0</v>
      </c>
    </row>
    <row r="26" spans="1:3">
      <c r="A26" s="39">
        <v>3251</v>
      </c>
      <c r="B26" s="35" t="s">
        <v>479</v>
      </c>
      <c r="C26" s="40">
        <v>0</v>
      </c>
    </row>
    <row r="27" spans="1:3">
      <c r="A27" s="39">
        <v>3252</v>
      </c>
      <c r="B27" s="35" t="s">
        <v>480</v>
      </c>
      <c r="C27" s="40">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scale="78"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workbookViewId="0">
      <selection activeCell="C101" sqref="C101"/>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42578125" style="35" bestFit="1" customWidth="1"/>
    <col min="5" max="5" width="19.140625" style="35" customWidth="1"/>
    <col min="6" max="16384" width="9.140625" style="35"/>
  </cols>
  <sheetData>
    <row r="1" spans="1:5" s="41" customFormat="1" ht="18.95" customHeight="1">
      <c r="A1" s="751" t="str">
        <f>'ESF-ZOOLEON'!A1</f>
        <v>Patronato del Parque Zoológico de León</v>
      </c>
      <c r="B1" s="751"/>
      <c r="C1" s="751"/>
      <c r="D1" s="33" t="s">
        <v>42</v>
      </c>
      <c r="E1" s="34">
        <f>'ESF-ZOOLEON'!H1</f>
        <v>2018</v>
      </c>
    </row>
    <row r="2" spans="1:5" s="41" customFormat="1" ht="18.95" customHeight="1">
      <c r="A2" s="751" t="s">
        <v>481</v>
      </c>
      <c r="B2" s="751"/>
      <c r="C2" s="751"/>
      <c r="D2" s="33" t="s">
        <v>44</v>
      </c>
      <c r="E2" s="34" t="str">
        <f>'ESF-ZOOLEON'!H2</f>
        <v>Trimestral</v>
      </c>
    </row>
    <row r="3" spans="1:5" s="41" customFormat="1" ht="18.95" customHeight="1">
      <c r="A3" s="751" t="str">
        <f>'ESF-ZOOLEON'!A3</f>
        <v>Correspondiente del 01 de enero al 31 de diciembre del 2018</v>
      </c>
      <c r="B3" s="751"/>
      <c r="C3" s="751"/>
      <c r="D3" s="33" t="s">
        <v>47</v>
      </c>
      <c r="E3" s="34">
        <f>'ESF-ZOOLEON'!H3</f>
        <v>4</v>
      </c>
    </row>
    <row r="4" spans="1:5">
      <c r="A4" s="36" t="s">
        <v>108</v>
      </c>
      <c r="B4" s="37"/>
      <c r="C4" s="37"/>
      <c r="D4" s="37"/>
      <c r="E4" s="37"/>
    </row>
    <row r="6" spans="1:5">
      <c r="A6" s="37" t="s">
        <v>482</v>
      </c>
      <c r="B6" s="37"/>
      <c r="C6" s="37"/>
      <c r="D6" s="37"/>
      <c r="E6" s="37"/>
    </row>
    <row r="7" spans="1:5">
      <c r="A7" s="38" t="s">
        <v>110</v>
      </c>
      <c r="B7" s="38" t="s">
        <v>111</v>
      </c>
      <c r="C7" s="38" t="s">
        <v>483</v>
      </c>
      <c r="D7" s="38" t="s">
        <v>484</v>
      </c>
      <c r="E7" s="38" t="s">
        <v>711</v>
      </c>
    </row>
    <row r="8" spans="1:5">
      <c r="A8" s="39">
        <v>1111</v>
      </c>
      <c r="B8" s="35" t="s">
        <v>485</v>
      </c>
      <c r="C8" s="40">
        <v>84999.66</v>
      </c>
      <c r="D8" s="40">
        <v>59999.66</v>
      </c>
      <c r="E8" s="40">
        <f t="shared" ref="E8:E14" si="0">C8-D8</f>
        <v>25000</v>
      </c>
    </row>
    <row r="9" spans="1:5">
      <c r="A9" s="39">
        <v>1112</v>
      </c>
      <c r="B9" s="35" t="s">
        <v>486</v>
      </c>
      <c r="C9" s="40">
        <v>981876.61</v>
      </c>
      <c r="D9" s="40">
        <v>2235629.96</v>
      </c>
      <c r="E9" s="40">
        <f t="shared" si="0"/>
        <v>-1253753.3500000001</v>
      </c>
    </row>
    <row r="10" spans="1:5">
      <c r="A10" s="39">
        <v>1113</v>
      </c>
      <c r="B10" s="35" t="s">
        <v>487</v>
      </c>
      <c r="C10" s="40">
        <v>0</v>
      </c>
      <c r="D10" s="40">
        <v>0</v>
      </c>
      <c r="E10" s="40">
        <f t="shared" si="0"/>
        <v>0</v>
      </c>
    </row>
    <row r="11" spans="1:5">
      <c r="A11" s="39">
        <v>1114</v>
      </c>
      <c r="B11" s="35" t="s">
        <v>114</v>
      </c>
      <c r="C11" s="40">
        <v>2432543.04</v>
      </c>
      <c r="D11" s="40">
        <v>3054432.53</v>
      </c>
      <c r="E11" s="40">
        <f t="shared" si="0"/>
        <v>-621889.48999999976</v>
      </c>
    </row>
    <row r="12" spans="1:5">
      <c r="A12" s="39">
        <v>1115</v>
      </c>
      <c r="B12" s="35" t="s">
        <v>116</v>
      </c>
      <c r="C12" s="40">
        <v>0</v>
      </c>
      <c r="D12" s="40">
        <v>0</v>
      </c>
      <c r="E12" s="40">
        <f t="shared" si="0"/>
        <v>0</v>
      </c>
    </row>
    <row r="13" spans="1:5">
      <c r="A13" s="39">
        <v>1116</v>
      </c>
      <c r="B13" s="35" t="s">
        <v>488</v>
      </c>
      <c r="C13" s="40">
        <v>0</v>
      </c>
      <c r="D13" s="40">
        <v>0</v>
      </c>
      <c r="E13" s="40">
        <f t="shared" si="0"/>
        <v>0</v>
      </c>
    </row>
    <row r="14" spans="1:5">
      <c r="A14" s="39">
        <v>1119</v>
      </c>
      <c r="B14" s="35" t="s">
        <v>489</v>
      </c>
      <c r="C14" s="40">
        <v>0</v>
      </c>
      <c r="D14" s="40">
        <v>0</v>
      </c>
      <c r="E14" s="40">
        <f t="shared" si="0"/>
        <v>0</v>
      </c>
    </row>
    <row r="15" spans="1:5">
      <c r="A15" s="39">
        <v>1110</v>
      </c>
      <c r="B15" s="35" t="s">
        <v>490</v>
      </c>
      <c r="C15" s="40">
        <f>SUM(C8:C14)</f>
        <v>3499419.31</v>
      </c>
      <c r="D15" s="40">
        <f>SUM(D8:D14)</f>
        <v>5350062.1500000004</v>
      </c>
      <c r="E15" s="40">
        <f>SUM(E8:E14)</f>
        <v>-1850642.8399999999</v>
      </c>
    </row>
    <row r="18" spans="1:5">
      <c r="A18" s="37" t="s">
        <v>491</v>
      </c>
      <c r="B18" s="37"/>
      <c r="C18" s="37"/>
      <c r="D18" s="37"/>
      <c r="E18" s="37"/>
    </row>
    <row r="19" spans="1:5">
      <c r="A19" s="38" t="s">
        <v>110</v>
      </c>
      <c r="B19" s="38" t="s">
        <v>111</v>
      </c>
      <c r="C19" s="38" t="s">
        <v>112</v>
      </c>
      <c r="D19" s="38" t="s">
        <v>492</v>
      </c>
      <c r="E19" s="38" t="s">
        <v>493</v>
      </c>
    </row>
    <row r="20" spans="1:5">
      <c r="A20" s="39">
        <v>1230</v>
      </c>
      <c r="B20" s="35" t="s">
        <v>165</v>
      </c>
      <c r="C20" s="40">
        <f>+C21+C22+C23+C24+C25+C26+C27</f>
        <v>15231981.190000001</v>
      </c>
    </row>
    <row r="21" spans="1:5">
      <c r="A21" s="39">
        <v>1231</v>
      </c>
      <c r="B21" s="35" t="s">
        <v>168</v>
      </c>
      <c r="C21" s="40">
        <v>0</v>
      </c>
    </row>
    <row r="22" spans="1:5">
      <c r="A22" s="39">
        <v>1232</v>
      </c>
      <c r="B22" s="35" t="s">
        <v>170</v>
      </c>
      <c r="C22" s="40">
        <v>0</v>
      </c>
    </row>
    <row r="23" spans="1:5">
      <c r="A23" s="39">
        <v>1233</v>
      </c>
      <c r="B23" s="35" t="s">
        <v>171</v>
      </c>
      <c r="C23" s="40">
        <v>12892027.460000001</v>
      </c>
      <c r="D23" s="42">
        <f>3000000/C23</f>
        <v>0.23270195547659808</v>
      </c>
    </row>
    <row r="24" spans="1:5" ht="15">
      <c r="A24" s="39">
        <v>1234</v>
      </c>
      <c r="B24" s="35" t="s">
        <v>172</v>
      </c>
      <c r="C24" s="28">
        <v>0</v>
      </c>
      <c r="D24" s="146"/>
    </row>
    <row r="25" spans="1:5">
      <c r="A25" s="39">
        <v>1235</v>
      </c>
      <c r="B25" s="35" t="s">
        <v>173</v>
      </c>
      <c r="C25" s="28">
        <v>2339953.73</v>
      </c>
    </row>
    <row r="26" spans="1:5">
      <c r="A26" s="39">
        <v>1236</v>
      </c>
      <c r="B26" s="35" t="s">
        <v>174</v>
      </c>
      <c r="C26" s="40">
        <v>0</v>
      </c>
    </row>
    <row r="27" spans="1:5">
      <c r="A27" s="39">
        <v>1239</v>
      </c>
      <c r="B27" s="35" t="s">
        <v>175</v>
      </c>
      <c r="C27" s="40">
        <v>0</v>
      </c>
    </row>
    <row r="28" spans="1:5">
      <c r="A28" s="39">
        <v>1240</v>
      </c>
      <c r="B28" s="35" t="s">
        <v>176</v>
      </c>
      <c r="C28" s="40">
        <f>+C29+C30+C31+C32+C33+C34+C35+C36</f>
        <v>7143081.79</v>
      </c>
    </row>
    <row r="29" spans="1:5">
      <c r="A29" s="39">
        <v>1241</v>
      </c>
      <c r="B29" s="35" t="s">
        <v>177</v>
      </c>
      <c r="C29" s="28">
        <v>72343.78</v>
      </c>
    </row>
    <row r="30" spans="1:5">
      <c r="A30" s="39">
        <v>1242</v>
      </c>
      <c r="B30" s="35" t="s">
        <v>179</v>
      </c>
      <c r="C30" s="28">
        <v>0</v>
      </c>
    </row>
    <row r="31" spans="1:5">
      <c r="A31" s="39">
        <v>1243</v>
      </c>
      <c r="B31" s="35" t="s">
        <v>181</v>
      </c>
      <c r="C31" s="28">
        <v>0</v>
      </c>
    </row>
    <row r="32" spans="1:5">
      <c r="A32" s="39">
        <v>1244</v>
      </c>
      <c r="B32" s="35" t="s">
        <v>182</v>
      </c>
      <c r="C32" s="28">
        <v>6000000.04</v>
      </c>
      <c r="D32" s="42">
        <f>C32/C32</f>
        <v>1</v>
      </c>
    </row>
    <row r="33" spans="1:5">
      <c r="A33" s="39">
        <v>1245</v>
      </c>
      <c r="B33" s="35" t="s">
        <v>184</v>
      </c>
      <c r="C33" s="40">
        <v>0</v>
      </c>
    </row>
    <row r="34" spans="1:5">
      <c r="A34" s="39">
        <v>1246</v>
      </c>
      <c r="B34" s="35" t="s">
        <v>186</v>
      </c>
      <c r="C34" s="28">
        <v>140337.97</v>
      </c>
    </row>
    <row r="35" spans="1:5">
      <c r="A35" s="39">
        <v>1247</v>
      </c>
      <c r="B35" s="35" t="s">
        <v>188</v>
      </c>
      <c r="C35" s="40">
        <v>0</v>
      </c>
    </row>
    <row r="36" spans="1:5">
      <c r="A36" s="39">
        <v>1248</v>
      </c>
      <c r="B36" s="35" t="s">
        <v>189</v>
      </c>
      <c r="C36" s="28">
        <f>180000+750400</f>
        <v>930400</v>
      </c>
    </row>
    <row r="37" spans="1:5">
      <c r="A37" s="39">
        <v>1250</v>
      </c>
      <c r="B37" s="35" t="s">
        <v>193</v>
      </c>
      <c r="C37" s="40">
        <f>+C38+C39+C40+C41+C42</f>
        <v>0</v>
      </c>
    </row>
    <row r="38" spans="1:5">
      <c r="A38" s="39">
        <v>1251</v>
      </c>
      <c r="B38" s="35" t="s">
        <v>194</v>
      </c>
      <c r="C38" s="40">
        <v>0</v>
      </c>
    </row>
    <row r="39" spans="1:5">
      <c r="A39" s="39">
        <v>1252</v>
      </c>
      <c r="B39" s="35" t="s">
        <v>195</v>
      </c>
      <c r="C39" s="40">
        <v>0</v>
      </c>
    </row>
    <row r="40" spans="1:5">
      <c r="A40" s="39">
        <v>1253</v>
      </c>
      <c r="B40" s="35" t="s">
        <v>196</v>
      </c>
      <c r="C40" s="40">
        <v>0</v>
      </c>
    </row>
    <row r="41" spans="1:5">
      <c r="A41" s="39">
        <v>1254</v>
      </c>
      <c r="B41" s="35" t="s">
        <v>197</v>
      </c>
      <c r="C41" s="40">
        <v>0</v>
      </c>
    </row>
    <row r="42" spans="1:5">
      <c r="A42" s="39">
        <v>1259</v>
      </c>
      <c r="B42" s="35" t="s">
        <v>198</v>
      </c>
      <c r="C42" s="40">
        <v>0</v>
      </c>
    </row>
    <row r="44" spans="1:5">
      <c r="A44" s="37" t="s">
        <v>494</v>
      </c>
      <c r="B44" s="37"/>
      <c r="C44" s="37"/>
      <c r="D44" s="37"/>
      <c r="E44" s="37"/>
    </row>
    <row r="45" spans="1:5">
      <c r="A45" s="38" t="s">
        <v>110</v>
      </c>
      <c r="B45" s="38" t="s">
        <v>111</v>
      </c>
      <c r="C45" s="38" t="s">
        <v>483</v>
      </c>
      <c r="D45" s="38" t="s">
        <v>484</v>
      </c>
      <c r="E45" s="38"/>
    </row>
    <row r="46" spans="1:5">
      <c r="A46" s="39">
        <v>5500</v>
      </c>
      <c r="B46" s="35" t="s">
        <v>428</v>
      </c>
      <c r="C46" s="40">
        <f>+C47+C56+C59+C65+C67+C69</f>
        <v>709822.78</v>
      </c>
      <c r="D46" s="40">
        <f>+D47+D56+D59+D65+D67+D69</f>
        <v>729953.16</v>
      </c>
    </row>
    <row r="47" spans="1:5">
      <c r="A47" s="39">
        <v>5510</v>
      </c>
      <c r="B47" s="35" t="s">
        <v>429</v>
      </c>
      <c r="C47" s="40">
        <f>+C48+C49+C50+C51+C52+C53+C54+C55</f>
        <v>709822.78</v>
      </c>
      <c r="D47" s="40">
        <f>+D48+D49+D50+D51+D52+D53+D54+D55</f>
        <v>729953.16</v>
      </c>
    </row>
    <row r="48" spans="1:5">
      <c r="A48" s="39">
        <v>5511</v>
      </c>
      <c r="B48" s="35" t="s">
        <v>430</v>
      </c>
      <c r="C48" s="40">
        <v>0</v>
      </c>
      <c r="D48" s="40">
        <v>0</v>
      </c>
    </row>
    <row r="49" spans="1:4">
      <c r="A49" s="39">
        <v>5512</v>
      </c>
      <c r="B49" s="35" t="s">
        <v>431</v>
      </c>
      <c r="C49" s="40">
        <v>0</v>
      </c>
      <c r="D49" s="40">
        <v>0</v>
      </c>
    </row>
    <row r="50" spans="1:4">
      <c r="A50" s="39">
        <v>5513</v>
      </c>
      <c r="B50" s="35" t="s">
        <v>432</v>
      </c>
      <c r="C50" s="40">
        <v>0</v>
      </c>
      <c r="D50" s="40">
        <v>0</v>
      </c>
    </row>
    <row r="51" spans="1:4">
      <c r="A51" s="39">
        <v>5514</v>
      </c>
      <c r="B51" s="35" t="s">
        <v>433</v>
      </c>
      <c r="C51" s="40">
        <v>0</v>
      </c>
      <c r="D51" s="40">
        <v>0</v>
      </c>
    </row>
    <row r="52" spans="1:4">
      <c r="A52" s="39">
        <v>5515</v>
      </c>
      <c r="B52" s="35" t="s">
        <v>434</v>
      </c>
      <c r="C52" s="40">
        <v>709822.78</v>
      </c>
      <c r="D52" s="40">
        <v>729953.16</v>
      </c>
    </row>
    <row r="53" spans="1:4">
      <c r="A53" s="39">
        <v>5516</v>
      </c>
      <c r="B53" s="35" t="s">
        <v>435</v>
      </c>
      <c r="C53" s="40">
        <v>0</v>
      </c>
      <c r="D53" s="40">
        <v>0</v>
      </c>
    </row>
    <row r="54" spans="1:4">
      <c r="A54" s="39">
        <v>5517</v>
      </c>
      <c r="B54" s="35" t="s">
        <v>436</v>
      </c>
      <c r="C54" s="40">
        <v>0</v>
      </c>
      <c r="D54" s="40">
        <v>0</v>
      </c>
    </row>
    <row r="55" spans="1:4">
      <c r="A55" s="39">
        <v>5518</v>
      </c>
      <c r="B55" s="35" t="s">
        <v>437</v>
      </c>
      <c r="C55" s="40">
        <v>0</v>
      </c>
      <c r="D55" s="40">
        <v>0</v>
      </c>
    </row>
    <row r="56" spans="1:4">
      <c r="A56" s="39">
        <v>5520</v>
      </c>
      <c r="B56" s="35" t="s">
        <v>438</v>
      </c>
      <c r="C56" s="40">
        <v>0</v>
      </c>
      <c r="D56" s="40">
        <v>0</v>
      </c>
    </row>
    <row r="57" spans="1:4">
      <c r="A57" s="39">
        <v>5521</v>
      </c>
      <c r="B57" s="35" t="s">
        <v>439</v>
      </c>
      <c r="C57" s="40">
        <v>0</v>
      </c>
      <c r="D57" s="40">
        <v>0</v>
      </c>
    </row>
    <row r="58" spans="1:4">
      <c r="A58" s="39">
        <v>5522</v>
      </c>
      <c r="B58" s="35" t="s">
        <v>440</v>
      </c>
      <c r="C58" s="40">
        <v>0</v>
      </c>
      <c r="D58" s="40">
        <v>0</v>
      </c>
    </row>
    <row r="59" spans="1:4">
      <c r="A59" s="39">
        <v>5530</v>
      </c>
      <c r="B59" s="35" t="s">
        <v>441</v>
      </c>
      <c r="C59" s="40">
        <v>0</v>
      </c>
      <c r="D59" s="40">
        <v>0</v>
      </c>
    </row>
    <row r="60" spans="1:4">
      <c r="A60" s="39">
        <v>5531</v>
      </c>
      <c r="B60" s="35" t="s">
        <v>442</v>
      </c>
      <c r="C60" s="40">
        <v>0</v>
      </c>
      <c r="D60" s="40">
        <v>0</v>
      </c>
    </row>
    <row r="61" spans="1:4">
      <c r="A61" s="39">
        <v>5532</v>
      </c>
      <c r="B61" s="35" t="s">
        <v>443</v>
      </c>
      <c r="C61" s="40">
        <v>0</v>
      </c>
      <c r="D61" s="40">
        <v>0</v>
      </c>
    </row>
    <row r="62" spans="1:4">
      <c r="A62" s="39">
        <v>5533</v>
      </c>
      <c r="B62" s="35" t="s">
        <v>444</v>
      </c>
      <c r="C62" s="40">
        <v>0</v>
      </c>
      <c r="D62" s="40">
        <v>0</v>
      </c>
    </row>
    <row r="63" spans="1:4">
      <c r="A63" s="39">
        <v>5534</v>
      </c>
      <c r="B63" s="35" t="s">
        <v>445</v>
      </c>
      <c r="C63" s="40">
        <v>0</v>
      </c>
      <c r="D63" s="40">
        <v>0</v>
      </c>
    </row>
    <row r="64" spans="1:4">
      <c r="A64" s="39">
        <v>5535</v>
      </c>
      <c r="B64" s="35" t="s">
        <v>446</v>
      </c>
      <c r="C64" s="40">
        <v>0</v>
      </c>
      <c r="D64" s="40">
        <v>0</v>
      </c>
    </row>
    <row r="65" spans="1:4">
      <c r="A65" s="39">
        <v>5540</v>
      </c>
      <c r="B65" s="35" t="s">
        <v>447</v>
      </c>
      <c r="C65" s="40">
        <v>0</v>
      </c>
      <c r="D65" s="40">
        <v>0</v>
      </c>
    </row>
    <row r="66" spans="1:4">
      <c r="A66" s="39">
        <v>5541</v>
      </c>
      <c r="B66" s="35" t="s">
        <v>447</v>
      </c>
      <c r="C66" s="40">
        <v>0</v>
      </c>
      <c r="D66" s="40">
        <v>0</v>
      </c>
    </row>
    <row r="67" spans="1:4">
      <c r="A67" s="39">
        <v>5550</v>
      </c>
      <c r="B67" s="35" t="s">
        <v>448</v>
      </c>
      <c r="C67" s="40">
        <v>0</v>
      </c>
      <c r="D67" s="40">
        <v>0</v>
      </c>
    </row>
    <row r="68" spans="1:4">
      <c r="A68" s="39">
        <v>5551</v>
      </c>
      <c r="B68" s="35" t="s">
        <v>448</v>
      </c>
      <c r="C68" s="40">
        <v>0</v>
      </c>
      <c r="D68" s="40">
        <v>0</v>
      </c>
    </row>
    <row r="69" spans="1:4">
      <c r="A69" s="39">
        <v>5590</v>
      </c>
      <c r="B69" s="35" t="s">
        <v>449</v>
      </c>
      <c r="C69" s="40">
        <v>0</v>
      </c>
      <c r="D69" s="40">
        <v>0</v>
      </c>
    </row>
    <row r="70" spans="1:4">
      <c r="A70" s="39">
        <v>5591</v>
      </c>
      <c r="B70" s="35" t="s">
        <v>450</v>
      </c>
      <c r="C70" s="40">
        <v>0</v>
      </c>
      <c r="D70" s="40">
        <v>0</v>
      </c>
    </row>
    <row r="71" spans="1:4">
      <c r="A71" s="39">
        <v>5592</v>
      </c>
      <c r="B71" s="35" t="s">
        <v>451</v>
      </c>
      <c r="C71" s="40">
        <v>0</v>
      </c>
      <c r="D71" s="40">
        <v>0</v>
      </c>
    </row>
    <row r="72" spans="1:4">
      <c r="A72" s="39">
        <v>5593</v>
      </c>
      <c r="B72" s="35" t="s">
        <v>452</v>
      </c>
      <c r="C72" s="40">
        <v>0</v>
      </c>
      <c r="D72" s="40">
        <v>0</v>
      </c>
    </row>
    <row r="73" spans="1:4">
      <c r="A73" s="39">
        <v>5594</v>
      </c>
      <c r="B73" s="35" t="s">
        <v>453</v>
      </c>
      <c r="C73" s="40">
        <v>0</v>
      </c>
      <c r="D73" s="40">
        <v>0</v>
      </c>
    </row>
    <row r="74" spans="1:4">
      <c r="A74" s="39">
        <v>5595</v>
      </c>
      <c r="B74" s="35" t="s">
        <v>454</v>
      </c>
      <c r="C74" s="40">
        <v>0</v>
      </c>
      <c r="D74" s="40">
        <v>0</v>
      </c>
    </row>
    <row r="75" spans="1:4">
      <c r="A75" s="39">
        <v>5596</v>
      </c>
      <c r="B75" s="35" t="s">
        <v>344</v>
      </c>
      <c r="C75" s="40">
        <v>0</v>
      </c>
      <c r="D75" s="40">
        <v>0</v>
      </c>
    </row>
    <row r="76" spans="1:4">
      <c r="A76" s="39">
        <v>5597</v>
      </c>
      <c r="B76" s="35" t="s">
        <v>455</v>
      </c>
      <c r="C76" s="40">
        <v>0</v>
      </c>
      <c r="D76" s="40">
        <v>0</v>
      </c>
    </row>
    <row r="77" spans="1:4">
      <c r="A77" s="39">
        <v>5599</v>
      </c>
      <c r="B77" s="35" t="s">
        <v>456</v>
      </c>
      <c r="C77" s="40">
        <v>0</v>
      </c>
      <c r="D77" s="40">
        <v>0</v>
      </c>
    </row>
    <row r="78" spans="1:4">
      <c r="A78" s="39">
        <v>5600</v>
      </c>
      <c r="B78" s="35" t="s">
        <v>457</v>
      </c>
      <c r="C78" s="40">
        <v>0</v>
      </c>
      <c r="D78" s="40">
        <v>0</v>
      </c>
    </row>
    <row r="79" spans="1:4">
      <c r="A79" s="39">
        <v>5610</v>
      </c>
      <c r="B79" s="35" t="s">
        <v>458</v>
      </c>
      <c r="C79" s="40">
        <v>0</v>
      </c>
      <c r="D79" s="40">
        <v>0</v>
      </c>
    </row>
    <row r="80" spans="1:4">
      <c r="A80" s="39">
        <v>5611</v>
      </c>
      <c r="B80" s="35" t="s">
        <v>459</v>
      </c>
      <c r="C80" s="40">
        <v>0</v>
      </c>
      <c r="D80" s="4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ageMargins left="0.70866141732283472" right="0.70866141732283472" top="0.74803149606299213" bottom="0.74803149606299213" header="0.31496062992125984" footer="0.31496062992125984"/>
  <pageSetup scale="72" fitToHeight="2"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workbookViewId="0">
      <selection activeCell="C101" sqref="C101"/>
    </sheetView>
  </sheetViews>
  <sheetFormatPr baseColWidth="10"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9</v>
      </c>
      <c r="B1" s="752"/>
      <c r="C1" s="752"/>
      <c r="D1" s="752"/>
    </row>
    <row r="2" spans="1:4" s="43" customFormat="1" ht="18.95" customHeight="1">
      <c r="A2" s="752" t="s">
        <v>495</v>
      </c>
      <c r="B2" s="752"/>
      <c r="C2" s="752"/>
      <c r="D2" s="752"/>
    </row>
    <row r="3" spans="1:4" s="43" customFormat="1" ht="18.95" customHeight="1">
      <c r="A3" s="752" t="s">
        <v>2612</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49"/>
      <c r="D6" s="50">
        <v>77947872.709999993</v>
      </c>
    </row>
    <row r="7" spans="1:4">
      <c r="B7" s="52"/>
      <c r="C7" s="53"/>
      <c r="D7" s="54"/>
    </row>
    <row r="8" spans="1:4">
      <c r="A8" s="55" t="s">
        <v>498</v>
      </c>
      <c r="B8" s="56"/>
      <c r="C8" s="57"/>
      <c r="D8" s="58">
        <f>SUM(C9:C13)</f>
        <v>0</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0</v>
      </c>
      <c r="D12" s="63"/>
    </row>
    <row r="13" spans="1:4">
      <c r="A13" s="64" t="s">
        <v>503</v>
      </c>
      <c r="B13" s="60"/>
      <c r="C13" s="61">
        <v>0</v>
      </c>
      <c r="D13" s="63"/>
    </row>
    <row r="14" spans="1:4">
      <c r="B14" s="65"/>
      <c r="C14" s="66"/>
      <c r="D14" s="67"/>
    </row>
    <row r="15" spans="1:4">
      <c r="A15" s="55" t="s">
        <v>504</v>
      </c>
      <c r="B15" s="56"/>
      <c r="C15" s="57"/>
      <c r="D15" s="58">
        <f>SUM(C16:C19)</f>
        <v>0</v>
      </c>
    </row>
    <row r="16" spans="1:4">
      <c r="A16" s="59"/>
      <c r="B16" s="60" t="s">
        <v>505</v>
      </c>
      <c r="C16" s="61">
        <v>0</v>
      </c>
      <c r="D16" s="62"/>
    </row>
    <row r="17" spans="1:4">
      <c r="A17" s="59"/>
      <c r="B17" s="60" t="s">
        <v>506</v>
      </c>
      <c r="C17" s="61">
        <v>0</v>
      </c>
      <c r="D17" s="63"/>
    </row>
    <row r="18" spans="1:4">
      <c r="A18" s="59"/>
      <c r="B18" s="60" t="s">
        <v>507</v>
      </c>
      <c r="C18" s="61">
        <v>0</v>
      </c>
      <c r="D18" s="63"/>
    </row>
    <row r="19" spans="1:4">
      <c r="A19" s="64" t="s">
        <v>508</v>
      </c>
      <c r="B19" s="68"/>
      <c r="C19" s="69">
        <v>0</v>
      </c>
      <c r="D19" s="63"/>
    </row>
    <row r="20" spans="1:4">
      <c r="B20" s="70"/>
      <c r="C20" s="71"/>
      <c r="D20" s="67"/>
    </row>
    <row r="21" spans="1:4">
      <c r="A21" s="48" t="s">
        <v>509</v>
      </c>
      <c r="B21" s="48"/>
      <c r="C21" s="72"/>
      <c r="D21" s="50">
        <f>+D6+D8-D15</f>
        <v>77947872.709999993</v>
      </c>
    </row>
  </sheetData>
  <mergeCells count="4">
    <mergeCell ref="A1:D1"/>
    <mergeCell ref="A2:D2"/>
    <mergeCell ref="A3:D3"/>
    <mergeCell ref="A4:D4"/>
  </mergeCells>
  <pageMargins left="0.70866141732283472" right="0.70866141732283472" top="0.74803149606299213" bottom="0.74803149606299213" header="0.31496062992125984" footer="0.31496062992125984"/>
  <pageSetup scale="8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showGridLines="0" workbookViewId="0">
      <selection activeCell="B86" sqref="B86"/>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4" s="73" customFormat="1" ht="18.95" customHeight="1">
      <c r="A1" s="754" t="s">
        <v>9</v>
      </c>
      <c r="B1" s="754"/>
      <c r="C1" s="754"/>
      <c r="D1" s="754"/>
    </row>
    <row r="2" spans="1:4" s="73" customFormat="1" ht="18.95" customHeight="1">
      <c r="A2" s="754" t="s">
        <v>510</v>
      </c>
      <c r="B2" s="754"/>
      <c r="C2" s="754"/>
      <c r="D2" s="754"/>
    </row>
    <row r="3" spans="1:4" s="73" customFormat="1" ht="18.95" customHeight="1">
      <c r="A3" s="754" t="s">
        <v>2612</v>
      </c>
      <c r="B3" s="754"/>
      <c r="C3" s="754"/>
      <c r="D3" s="754"/>
    </row>
    <row r="4" spans="1:4" s="74" customFormat="1">
      <c r="A4" s="755"/>
      <c r="B4" s="755"/>
      <c r="C4" s="755"/>
      <c r="D4" s="755"/>
    </row>
    <row r="5" spans="1:4">
      <c r="A5" s="75" t="s">
        <v>511</v>
      </c>
      <c r="B5" s="76"/>
      <c r="C5" s="77"/>
      <c r="D5" s="78">
        <v>83025721.489999995</v>
      </c>
    </row>
    <row r="6" spans="1:4">
      <c r="A6" s="79"/>
      <c r="B6" s="52"/>
      <c r="C6" s="80"/>
      <c r="D6" s="81"/>
    </row>
    <row r="7" spans="1:4">
      <c r="A7" s="55" t="s">
        <v>512</v>
      </c>
      <c r="B7" s="82"/>
      <c r="C7" s="77"/>
      <c r="D7" s="83">
        <f>SUM(C8:C24)</f>
        <v>22375062.98</v>
      </c>
    </row>
    <row r="8" spans="1:4">
      <c r="A8" s="59"/>
      <c r="B8" s="84" t="s">
        <v>513</v>
      </c>
      <c r="C8" s="61">
        <v>72343.78</v>
      </c>
      <c r="D8" s="85"/>
    </row>
    <row r="9" spans="1:4">
      <c r="A9" s="59"/>
      <c r="B9" s="84" t="s">
        <v>514</v>
      </c>
      <c r="C9" s="61">
        <v>0</v>
      </c>
      <c r="D9" s="86"/>
    </row>
    <row r="10" spans="1:4">
      <c r="A10" s="59"/>
      <c r="B10" s="84" t="s">
        <v>515</v>
      </c>
      <c r="C10" s="61">
        <v>0</v>
      </c>
      <c r="D10" s="86"/>
    </row>
    <row r="11" spans="1:4">
      <c r="A11" s="59"/>
      <c r="B11" s="84" t="s">
        <v>516</v>
      </c>
      <c r="C11" s="61">
        <v>6000000.04</v>
      </c>
      <c r="D11" s="86"/>
    </row>
    <row r="12" spans="1:4">
      <c r="A12" s="59"/>
      <c r="B12" s="84" t="s">
        <v>517</v>
      </c>
      <c r="C12" s="61">
        <v>0</v>
      </c>
      <c r="D12" s="86"/>
    </row>
    <row r="13" spans="1:4">
      <c r="A13" s="59"/>
      <c r="B13" s="84" t="s">
        <v>518</v>
      </c>
      <c r="C13" s="61">
        <v>140337.97</v>
      </c>
      <c r="D13" s="86"/>
    </row>
    <row r="14" spans="1:4">
      <c r="A14" s="59"/>
      <c r="B14" s="84" t="s">
        <v>519</v>
      </c>
      <c r="C14" s="61">
        <v>930400</v>
      </c>
      <c r="D14" s="86"/>
    </row>
    <row r="15" spans="1:4">
      <c r="A15" s="59"/>
      <c r="B15" s="84" t="s">
        <v>520</v>
      </c>
      <c r="C15" s="61">
        <v>15231981.190000001</v>
      </c>
      <c r="D15" s="86"/>
    </row>
    <row r="16" spans="1:4">
      <c r="A16" s="59"/>
      <c r="B16" s="84" t="s">
        <v>521</v>
      </c>
      <c r="C16" s="61">
        <v>0</v>
      </c>
      <c r="D16" s="86"/>
    </row>
    <row r="17" spans="1:4">
      <c r="A17" s="59"/>
      <c r="B17" s="84" t="s">
        <v>522</v>
      </c>
      <c r="C17" s="61">
        <v>0</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0</v>
      </c>
      <c r="D24" s="86"/>
    </row>
    <row r="25" spans="1:4">
      <c r="A25" s="79"/>
      <c r="B25" s="88"/>
      <c r="C25" s="89"/>
      <c r="D25" s="90"/>
    </row>
    <row r="26" spans="1:4">
      <c r="A26" s="55" t="s">
        <v>530</v>
      </c>
      <c r="B26" s="82"/>
      <c r="C26" s="91"/>
      <c r="D26" s="83">
        <f>SUM(C27:C33)</f>
        <v>876846.27</v>
      </c>
    </row>
    <row r="27" spans="1:4">
      <c r="A27" s="59"/>
      <c r="B27" s="84" t="s">
        <v>531</v>
      </c>
      <c r="C27" s="61">
        <v>709822.78</v>
      </c>
      <c r="D27" s="85"/>
    </row>
    <row r="28" spans="1:4">
      <c r="A28" s="59"/>
      <c r="B28" s="84" t="s">
        <v>438</v>
      </c>
      <c r="C28" s="61">
        <v>0</v>
      </c>
      <c r="D28" s="86"/>
    </row>
    <row r="29" spans="1:4">
      <c r="A29" s="59"/>
      <c r="B29" s="84" t="s">
        <v>532</v>
      </c>
      <c r="C29" s="61">
        <v>167023.49</v>
      </c>
      <c r="D29" s="86"/>
    </row>
    <row r="30" spans="1:4">
      <c r="A30" s="59"/>
      <c r="B30" s="84" t="s">
        <v>533</v>
      </c>
      <c r="C30" s="61">
        <v>0</v>
      </c>
      <c r="D30" s="86"/>
    </row>
    <row r="31" spans="1:4">
      <c r="A31" s="59"/>
      <c r="B31" s="84" t="s">
        <v>534</v>
      </c>
      <c r="C31" s="61">
        <v>0</v>
      </c>
      <c r="D31" s="86"/>
    </row>
    <row r="32" spans="1:4">
      <c r="A32" s="59"/>
      <c r="B32" s="84" t="s">
        <v>535</v>
      </c>
      <c r="C32" s="61">
        <v>0</v>
      </c>
      <c r="D32" s="86"/>
    </row>
    <row r="33" spans="1:4">
      <c r="A33" s="59"/>
      <c r="B33" s="87" t="s">
        <v>536</v>
      </c>
      <c r="C33" s="69">
        <v>0</v>
      </c>
      <c r="D33" s="86"/>
    </row>
    <row r="34" spans="1:4">
      <c r="A34" s="79"/>
      <c r="B34" s="88"/>
      <c r="C34" s="89"/>
      <c r="D34" s="90"/>
    </row>
    <row r="35" spans="1:4">
      <c r="A35" s="76" t="s">
        <v>537</v>
      </c>
      <c r="B35" s="76"/>
      <c r="C35" s="77"/>
      <c r="D35" s="78">
        <f>+D5-D7+D26</f>
        <v>61527504.779999994</v>
      </c>
    </row>
  </sheetData>
  <mergeCells count="4">
    <mergeCell ref="A1:D1"/>
    <mergeCell ref="A2:D2"/>
    <mergeCell ref="A3:D3"/>
    <mergeCell ref="A4:D4"/>
  </mergeCells>
  <pageMargins left="0.70866141732283472" right="0.70866141732283472" top="0.74803149606299213" bottom="0.74803149606299213" header="0.31496062992125984" footer="0.31496062992125984"/>
  <pageSetup scale="90"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opLeftCell="A31" workbookViewId="0">
      <selection activeCell="D5" sqref="D5"/>
    </sheetView>
  </sheetViews>
  <sheetFormatPr baseColWidth="10" defaultColWidth="9.140625" defaultRowHeight="11.25"/>
  <cols>
    <col min="1" max="1" width="10" style="35" customWidth="1"/>
    <col min="2" max="2" width="68.5703125" style="35" bestFit="1" customWidth="1"/>
    <col min="3" max="3" width="17.42578125" style="35" bestFit="1" customWidth="1"/>
    <col min="4" max="5" width="23.7109375" style="35" bestFit="1" customWidth="1"/>
    <col min="6" max="6" width="19.28515625" style="35" customWidth="1"/>
    <col min="7" max="7" width="20.5703125" style="35" customWidth="1"/>
    <col min="8" max="10" width="20.28515625" style="35" customWidth="1"/>
    <col min="11" max="16384" width="9.140625" style="35"/>
  </cols>
  <sheetData>
    <row r="1" spans="1:10" ht="18.95" customHeight="1">
      <c r="A1" s="751" t="s">
        <v>9</v>
      </c>
      <c r="B1" s="756"/>
      <c r="C1" s="756"/>
      <c r="D1" s="756"/>
      <c r="E1" s="756"/>
      <c r="F1" s="756"/>
      <c r="G1" s="33" t="s">
        <v>42</v>
      </c>
      <c r="H1" s="34">
        <v>2018</v>
      </c>
    </row>
    <row r="2" spans="1:10" ht="18.95" customHeight="1">
      <c r="A2" s="751" t="s">
        <v>538</v>
      </c>
      <c r="B2" s="756"/>
      <c r="C2" s="756"/>
      <c r="D2" s="756"/>
      <c r="E2" s="756"/>
      <c r="F2" s="756"/>
      <c r="G2" s="33" t="s">
        <v>44</v>
      </c>
      <c r="H2" s="34" t="s">
        <v>45</v>
      </c>
    </row>
    <row r="3" spans="1:10" ht="18.95" customHeight="1">
      <c r="A3" s="757" t="s">
        <v>2612</v>
      </c>
      <c r="B3" s="758"/>
      <c r="C3" s="758"/>
      <c r="D3" s="758"/>
      <c r="E3" s="758"/>
      <c r="F3" s="758"/>
      <c r="G3" s="33" t="s">
        <v>47</v>
      </c>
      <c r="H3" s="34">
        <v>4</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6">
      <c r="A17" s="35">
        <v>7230</v>
      </c>
      <c r="B17" s="35" t="s">
        <v>554</v>
      </c>
      <c r="C17" s="40">
        <v>0</v>
      </c>
      <c r="D17" s="40">
        <v>0</v>
      </c>
      <c r="E17" s="40">
        <v>0</v>
      </c>
      <c r="F17" s="40">
        <v>0</v>
      </c>
    </row>
    <row r="18" spans="1:6">
      <c r="A18" s="35">
        <v>7240</v>
      </c>
      <c r="B18" s="35" t="s">
        <v>555</v>
      </c>
      <c r="C18" s="40">
        <v>0</v>
      </c>
      <c r="D18" s="40">
        <v>0</v>
      </c>
      <c r="E18" s="40">
        <v>0</v>
      </c>
      <c r="F18" s="40">
        <v>0</v>
      </c>
    </row>
    <row r="19" spans="1:6">
      <c r="A19" s="35">
        <v>7250</v>
      </c>
      <c r="B19" s="35" t="s">
        <v>556</v>
      </c>
      <c r="C19" s="40">
        <v>0</v>
      </c>
      <c r="D19" s="40">
        <v>0</v>
      </c>
      <c r="E19" s="40">
        <v>0</v>
      </c>
      <c r="F19" s="40">
        <v>0</v>
      </c>
    </row>
    <row r="20" spans="1:6">
      <c r="A20" s="35">
        <v>7260</v>
      </c>
      <c r="B20" s="35" t="s">
        <v>557</v>
      </c>
      <c r="C20" s="40">
        <v>0</v>
      </c>
      <c r="D20" s="40">
        <v>0</v>
      </c>
      <c r="E20" s="40">
        <v>0</v>
      </c>
      <c r="F20" s="40">
        <v>0</v>
      </c>
    </row>
    <row r="21" spans="1:6">
      <c r="A21" s="35">
        <v>7310</v>
      </c>
      <c r="B21" s="35" t="s">
        <v>558</v>
      </c>
      <c r="C21" s="40">
        <v>0</v>
      </c>
      <c r="D21" s="40">
        <v>0</v>
      </c>
      <c r="E21" s="40">
        <v>0</v>
      </c>
      <c r="F21" s="40">
        <v>0</v>
      </c>
    </row>
    <row r="22" spans="1:6">
      <c r="A22" s="35">
        <v>7320</v>
      </c>
      <c r="B22" s="35" t="s">
        <v>559</v>
      </c>
      <c r="C22" s="40">
        <v>0</v>
      </c>
      <c r="D22" s="40">
        <v>0</v>
      </c>
      <c r="E22" s="40">
        <v>0</v>
      </c>
      <c r="F22" s="40">
        <v>0</v>
      </c>
    </row>
    <row r="23" spans="1:6">
      <c r="A23" s="35">
        <v>7330</v>
      </c>
      <c r="B23" s="35" t="s">
        <v>560</v>
      </c>
      <c r="C23" s="40">
        <v>0</v>
      </c>
      <c r="D23" s="40">
        <v>0</v>
      </c>
      <c r="E23" s="40">
        <v>0</v>
      </c>
      <c r="F23" s="40">
        <v>0</v>
      </c>
    </row>
    <row r="24" spans="1:6">
      <c r="A24" s="35">
        <v>7340</v>
      </c>
      <c r="B24" s="35" t="s">
        <v>561</v>
      </c>
      <c r="C24" s="40">
        <v>0</v>
      </c>
      <c r="D24" s="40">
        <v>0</v>
      </c>
      <c r="E24" s="40">
        <v>0</v>
      </c>
      <c r="F24" s="40">
        <v>0</v>
      </c>
    </row>
    <row r="25" spans="1:6">
      <c r="A25" s="35">
        <v>7350</v>
      </c>
      <c r="B25" s="35" t="s">
        <v>562</v>
      </c>
      <c r="C25" s="40">
        <v>0</v>
      </c>
      <c r="D25" s="40">
        <v>0</v>
      </c>
      <c r="E25" s="40">
        <v>0</v>
      </c>
      <c r="F25" s="40">
        <v>0</v>
      </c>
    </row>
    <row r="26" spans="1:6">
      <c r="A26" s="35">
        <v>7360</v>
      </c>
      <c r="B26" s="35" t="s">
        <v>563</v>
      </c>
      <c r="C26" s="40">
        <v>0</v>
      </c>
      <c r="D26" s="40">
        <v>0</v>
      </c>
      <c r="E26" s="40">
        <v>0</v>
      </c>
      <c r="F26" s="40">
        <v>0</v>
      </c>
    </row>
    <row r="27" spans="1:6">
      <c r="A27" s="35">
        <v>7410</v>
      </c>
      <c r="B27" s="35" t="s">
        <v>564</v>
      </c>
      <c r="C27" s="40">
        <v>0</v>
      </c>
      <c r="D27" s="40">
        <v>0</v>
      </c>
      <c r="E27" s="40">
        <v>0</v>
      </c>
      <c r="F27" s="40">
        <v>0</v>
      </c>
    </row>
    <row r="28" spans="1:6">
      <c r="A28" s="35">
        <v>7420</v>
      </c>
      <c r="B28" s="35" t="s">
        <v>565</v>
      </c>
      <c r="C28" s="40">
        <v>0</v>
      </c>
      <c r="D28" s="40">
        <v>0</v>
      </c>
      <c r="E28" s="40">
        <v>0</v>
      </c>
      <c r="F28" s="40">
        <v>0</v>
      </c>
    </row>
    <row r="29" spans="1:6">
      <c r="A29" s="35">
        <v>7510</v>
      </c>
      <c r="B29" s="35" t="s">
        <v>566</v>
      </c>
      <c r="C29" s="40">
        <v>0</v>
      </c>
      <c r="D29" s="40">
        <v>0</v>
      </c>
      <c r="E29" s="40">
        <v>0</v>
      </c>
      <c r="F29" s="40">
        <v>0</v>
      </c>
    </row>
    <row r="30" spans="1:6">
      <c r="A30" s="35">
        <v>7520</v>
      </c>
      <c r="B30" s="35" t="s">
        <v>567</v>
      </c>
      <c r="C30" s="40">
        <v>0</v>
      </c>
      <c r="D30" s="40">
        <v>0</v>
      </c>
      <c r="E30" s="40">
        <v>0</v>
      </c>
      <c r="F30" s="40">
        <v>0</v>
      </c>
    </row>
    <row r="31" spans="1:6">
      <c r="A31" s="35">
        <v>7610</v>
      </c>
      <c r="B31" s="35" t="s">
        <v>568</v>
      </c>
      <c r="C31" s="40">
        <v>0</v>
      </c>
      <c r="D31" s="40">
        <v>0</v>
      </c>
      <c r="E31" s="40">
        <v>0</v>
      </c>
      <c r="F31" s="40">
        <v>0</v>
      </c>
    </row>
    <row r="32" spans="1:6">
      <c r="A32" s="35">
        <v>7620</v>
      </c>
      <c r="B32" s="35" t="s">
        <v>569</v>
      </c>
      <c r="C32" s="40">
        <v>0</v>
      </c>
      <c r="D32" s="40">
        <v>0</v>
      </c>
      <c r="E32" s="40">
        <v>0</v>
      </c>
      <c r="F32" s="40">
        <v>0</v>
      </c>
    </row>
    <row r="33" spans="1:6">
      <c r="A33" s="35">
        <v>7630</v>
      </c>
      <c r="B33" s="35" t="s">
        <v>570</v>
      </c>
      <c r="C33" s="40">
        <v>0</v>
      </c>
      <c r="D33" s="40">
        <v>0</v>
      </c>
      <c r="E33" s="40">
        <v>0</v>
      </c>
      <c r="F33" s="40">
        <v>0</v>
      </c>
    </row>
    <row r="34" spans="1:6">
      <c r="A34" s="35">
        <v>7640</v>
      </c>
      <c r="B34" s="35" t="s">
        <v>571</v>
      </c>
      <c r="C34" s="40">
        <v>0</v>
      </c>
      <c r="D34" s="40">
        <v>0</v>
      </c>
      <c r="E34" s="40">
        <v>0</v>
      </c>
      <c r="F34" s="40">
        <v>0</v>
      </c>
    </row>
    <row r="35" spans="1:6" s="94" customFormat="1">
      <c r="A35" s="93">
        <v>8000</v>
      </c>
      <c r="B35" s="94" t="s">
        <v>572</v>
      </c>
    </row>
    <row r="36" spans="1:6">
      <c r="A36" s="35">
        <v>8110</v>
      </c>
      <c r="B36" s="35" t="s">
        <v>573</v>
      </c>
      <c r="C36" s="40">
        <v>0</v>
      </c>
      <c r="D36" s="40">
        <v>55320665.32</v>
      </c>
      <c r="E36" s="40">
        <v>55320665.32</v>
      </c>
      <c r="F36" s="40">
        <v>0</v>
      </c>
    </row>
    <row r="37" spans="1:6">
      <c r="A37" s="35">
        <v>8120</v>
      </c>
      <c r="B37" s="35" t="s">
        <v>574</v>
      </c>
      <c r="C37" s="40">
        <v>0</v>
      </c>
      <c r="D37" s="40">
        <v>83025721.49000001</v>
      </c>
      <c r="E37" s="40">
        <v>83025721.49000001</v>
      </c>
      <c r="F37" s="40">
        <f>E37-D37</f>
        <v>0</v>
      </c>
    </row>
    <row r="38" spans="1:6">
      <c r="A38" s="35">
        <v>8130</v>
      </c>
      <c r="B38" s="35" t="s">
        <v>575</v>
      </c>
      <c r="C38" s="40">
        <v>0</v>
      </c>
      <c r="D38" s="40">
        <v>27705056.170000009</v>
      </c>
      <c r="E38" s="40">
        <v>27705056.170000009</v>
      </c>
      <c r="F38" s="40">
        <v>0</v>
      </c>
    </row>
    <row r="39" spans="1:6">
      <c r="A39" s="35">
        <v>8140</v>
      </c>
      <c r="B39" s="35" t="s">
        <v>576</v>
      </c>
      <c r="C39" s="40">
        <v>0</v>
      </c>
      <c r="D39" s="40">
        <v>77947872.710000008</v>
      </c>
      <c r="E39" s="40">
        <v>83025721.49000001</v>
      </c>
      <c r="F39" s="40">
        <f>E39-D39</f>
        <v>5077848.7800000012</v>
      </c>
    </row>
    <row r="40" spans="1:6">
      <c r="A40" s="35">
        <v>8150</v>
      </c>
      <c r="B40" s="35" t="s">
        <v>577</v>
      </c>
      <c r="C40" s="40">
        <v>0</v>
      </c>
      <c r="D40" s="40">
        <v>0</v>
      </c>
      <c r="E40" s="40">
        <v>77947872.710000008</v>
      </c>
      <c r="F40" s="40">
        <f>E40-D40</f>
        <v>77947872.710000008</v>
      </c>
    </row>
    <row r="41" spans="1:6">
      <c r="A41" s="35">
        <v>8210</v>
      </c>
      <c r="B41" s="35" t="s">
        <v>578</v>
      </c>
      <c r="C41" s="40">
        <v>0</v>
      </c>
      <c r="D41" s="40">
        <v>55320665.32</v>
      </c>
      <c r="E41" s="40">
        <v>55320665.32</v>
      </c>
      <c r="F41" s="40">
        <v>0</v>
      </c>
    </row>
    <row r="42" spans="1:6">
      <c r="A42" s="35">
        <v>8220</v>
      </c>
      <c r="B42" s="35" t="s">
        <v>579</v>
      </c>
      <c r="C42" s="40">
        <v>0</v>
      </c>
      <c r="D42" s="40">
        <v>83025721.49000001</v>
      </c>
      <c r="E42" s="40">
        <v>83025721.49000001</v>
      </c>
      <c r="F42" s="40">
        <f>D42-E42</f>
        <v>0</v>
      </c>
    </row>
    <row r="43" spans="1:6">
      <c r="A43" s="35">
        <v>8230</v>
      </c>
      <c r="B43" s="35" t="s">
        <v>580</v>
      </c>
      <c r="C43" s="40">
        <v>0</v>
      </c>
      <c r="D43" s="40">
        <v>27705056.170000009</v>
      </c>
      <c r="E43" s="40">
        <v>27705056.170000009</v>
      </c>
      <c r="F43" s="40">
        <v>0</v>
      </c>
    </row>
    <row r="44" spans="1:6">
      <c r="A44" s="35">
        <v>8240</v>
      </c>
      <c r="B44" s="35" t="s">
        <v>581</v>
      </c>
      <c r="C44" s="40">
        <v>0</v>
      </c>
      <c r="D44" s="40">
        <v>83025721.49000001</v>
      </c>
      <c r="E44" s="40">
        <v>83025721.49000001</v>
      </c>
      <c r="F44" s="40">
        <v>0</v>
      </c>
    </row>
    <row r="45" spans="1:6">
      <c r="A45" s="35">
        <v>8250</v>
      </c>
      <c r="B45" s="35" t="s">
        <v>582</v>
      </c>
      <c r="C45" s="40">
        <v>0</v>
      </c>
      <c r="D45" s="40">
        <v>83025721.49000001</v>
      </c>
      <c r="E45" s="40">
        <v>83025721.49000001</v>
      </c>
      <c r="F45" s="40">
        <v>0</v>
      </c>
    </row>
    <row r="46" spans="1:6">
      <c r="A46" s="35">
        <v>8260</v>
      </c>
      <c r="B46" s="35" t="s">
        <v>583</v>
      </c>
      <c r="C46" s="40">
        <v>0</v>
      </c>
      <c r="D46" s="40">
        <v>83025721.49000001</v>
      </c>
      <c r="E46" s="40">
        <v>83025721.49000001</v>
      </c>
      <c r="F46" s="40">
        <v>0</v>
      </c>
    </row>
    <row r="47" spans="1:6">
      <c r="A47" s="35">
        <v>8270</v>
      </c>
      <c r="B47" s="35" t="s">
        <v>584</v>
      </c>
      <c r="C47" s="40">
        <v>0</v>
      </c>
      <c r="D47" s="40">
        <v>83025721.49000001</v>
      </c>
      <c r="E47" s="40">
        <v>0</v>
      </c>
      <c r="F47" s="40">
        <f>D47-E47</f>
        <v>83025721.49000001</v>
      </c>
    </row>
    <row r="50" spans="4:4">
      <c r="D50" s="40"/>
    </row>
    <row r="51" spans="4:4">
      <c r="D51" s="40"/>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50" fitToHeight="3" orientation="landscape"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3"/>
  <sheetViews>
    <sheetView zoomScale="106" zoomScaleNormal="106" workbookViewId="0">
      <selection activeCell="A142" sqref="A142"/>
    </sheetView>
  </sheetViews>
  <sheetFormatPr baseColWidth="10" defaultColWidth="9.140625" defaultRowHeight="11.25"/>
  <cols>
    <col min="1" max="1" width="10" style="25" customWidth="1"/>
    <col min="2" max="2" width="64.5703125" style="25" bestFit="1" customWidth="1"/>
    <col min="3" max="3" width="16.42578125" style="25" bestFit="1" customWidth="1"/>
    <col min="4" max="4" width="19.140625" style="25" customWidth="1"/>
    <col min="5" max="5" width="28" style="25" customWidth="1"/>
    <col min="6" max="6" width="22.7109375" style="25" customWidth="1"/>
    <col min="7" max="8" width="16.7109375" style="25" customWidth="1"/>
    <col min="9" max="9" width="27.140625" style="25" customWidth="1"/>
    <col min="10" max="16384" width="9.140625" style="25"/>
  </cols>
  <sheetData>
    <row r="1" spans="1:8" s="22" customFormat="1" ht="18.95" customHeight="1">
      <c r="A1" s="749" t="s">
        <v>11</v>
      </c>
      <c r="B1" s="750"/>
      <c r="C1" s="750"/>
      <c r="D1" s="750"/>
      <c r="E1" s="750"/>
      <c r="F1" s="750"/>
      <c r="G1" s="6" t="s">
        <v>42</v>
      </c>
      <c r="H1" s="21">
        <v>2018</v>
      </c>
    </row>
    <row r="2" spans="1:8" s="22" customFormat="1" ht="18.95" customHeight="1">
      <c r="A2" s="749" t="s">
        <v>107</v>
      </c>
      <c r="B2" s="750"/>
      <c r="C2" s="750"/>
      <c r="D2" s="750"/>
      <c r="E2" s="750"/>
      <c r="F2" s="750"/>
      <c r="G2" s="6" t="s">
        <v>44</v>
      </c>
      <c r="H2" s="21" t="s">
        <v>45</v>
      </c>
    </row>
    <row r="3" spans="1:8" s="22" customFormat="1" ht="18.95" customHeight="1">
      <c r="A3" s="749" t="s">
        <v>2604</v>
      </c>
      <c r="B3" s="750"/>
      <c r="C3" s="750"/>
      <c r="D3" s="750"/>
      <c r="E3" s="750"/>
      <c r="F3" s="750"/>
      <c r="G3" s="6" t="s">
        <v>47</v>
      </c>
      <c r="H3" s="21">
        <v>4</v>
      </c>
    </row>
    <row r="4" spans="1:8">
      <c r="A4" s="23" t="s">
        <v>108</v>
      </c>
      <c r="B4" s="24"/>
      <c r="C4" s="24"/>
      <c r="D4" s="24"/>
      <c r="E4" s="24"/>
      <c r="F4" s="24"/>
      <c r="G4" s="24"/>
      <c r="H4" s="24"/>
    </row>
    <row r="6" spans="1:8">
      <c r="A6" s="24" t="s">
        <v>109</v>
      </c>
      <c r="B6" s="24"/>
      <c r="C6" s="24"/>
      <c r="D6" s="24"/>
      <c r="E6" s="24"/>
      <c r="F6" s="24"/>
      <c r="G6" s="24"/>
      <c r="H6" s="24"/>
    </row>
    <row r="7" spans="1:8">
      <c r="A7" s="26" t="s">
        <v>110</v>
      </c>
      <c r="B7" s="26" t="s">
        <v>111</v>
      </c>
      <c r="C7" s="26" t="s">
        <v>112</v>
      </c>
      <c r="D7" s="26" t="s">
        <v>113</v>
      </c>
      <c r="E7" s="26"/>
      <c r="F7" s="26"/>
      <c r="G7" s="26"/>
      <c r="H7" s="26"/>
    </row>
    <row r="8" spans="1:8">
      <c r="A8" s="27">
        <v>1114</v>
      </c>
      <c r="B8" s="25" t="s">
        <v>114</v>
      </c>
      <c r="C8" s="28">
        <v>-252878.67</v>
      </c>
    </row>
    <row r="9" spans="1:8">
      <c r="A9" s="27">
        <v>1115</v>
      </c>
      <c r="B9" s="25" t="s">
        <v>116</v>
      </c>
      <c r="C9" s="28">
        <v>0</v>
      </c>
    </row>
    <row r="10" spans="1:8">
      <c r="A10" s="27">
        <v>1121</v>
      </c>
      <c r="B10" s="25" t="s">
        <v>117</v>
      </c>
      <c r="C10" s="28">
        <v>0</v>
      </c>
    </row>
    <row r="11" spans="1:8">
      <c r="A11" s="27">
        <v>1211</v>
      </c>
      <c r="B11" s="25" t="s">
        <v>118</v>
      </c>
      <c r="C11" s="28">
        <v>0</v>
      </c>
    </row>
    <row r="13" spans="1:8">
      <c r="A13" s="24" t="s">
        <v>119</v>
      </c>
      <c r="B13" s="24"/>
      <c r="C13" s="24"/>
      <c r="D13" s="24"/>
      <c r="E13" s="24"/>
      <c r="F13" s="24"/>
      <c r="G13" s="24"/>
      <c r="H13" s="24"/>
    </row>
    <row r="14" spans="1:8">
      <c r="A14" s="26" t="s">
        <v>110</v>
      </c>
      <c r="B14" s="26" t="s">
        <v>111</v>
      </c>
      <c r="C14" s="26" t="s">
        <v>112</v>
      </c>
      <c r="D14" s="26">
        <v>2017</v>
      </c>
      <c r="E14" s="26">
        <f>D14-1</f>
        <v>2016</v>
      </c>
      <c r="F14" s="26">
        <f>E14-1</f>
        <v>2015</v>
      </c>
      <c r="G14" s="26">
        <f>F14-1</f>
        <v>2014</v>
      </c>
      <c r="H14" s="26" t="s">
        <v>120</v>
      </c>
    </row>
    <row r="15" spans="1:8">
      <c r="A15" s="27">
        <v>1122</v>
      </c>
      <c r="B15" s="25" t="s">
        <v>121</v>
      </c>
      <c r="C15" s="28">
        <v>0</v>
      </c>
      <c r="D15" s="28">
        <v>0</v>
      </c>
      <c r="E15" s="28">
        <v>0</v>
      </c>
      <c r="F15" s="28">
        <v>0</v>
      </c>
      <c r="G15" s="28">
        <v>0</v>
      </c>
    </row>
    <row r="16" spans="1:8">
      <c r="A16" s="27">
        <v>1124</v>
      </c>
      <c r="B16" s="25" t="s">
        <v>122</v>
      </c>
      <c r="C16" s="28">
        <v>0</v>
      </c>
      <c r="D16" s="28">
        <v>0</v>
      </c>
      <c r="E16" s="28">
        <v>0</v>
      </c>
      <c r="F16" s="28">
        <v>0</v>
      </c>
      <c r="G16" s="28">
        <v>0</v>
      </c>
    </row>
    <row r="18" spans="1:8">
      <c r="A18" s="24" t="s">
        <v>123</v>
      </c>
      <c r="B18" s="24"/>
      <c r="C18" s="24"/>
      <c r="D18" s="24"/>
      <c r="E18" s="24"/>
      <c r="F18" s="24"/>
      <c r="G18" s="24"/>
      <c r="H18" s="24"/>
    </row>
    <row r="19" spans="1:8">
      <c r="A19" s="26" t="s">
        <v>110</v>
      </c>
      <c r="B19" s="26" t="s">
        <v>111</v>
      </c>
      <c r="C19" s="26" t="s">
        <v>112</v>
      </c>
      <c r="D19" s="26" t="s">
        <v>124</v>
      </c>
      <c r="E19" s="26" t="s">
        <v>125</v>
      </c>
      <c r="F19" s="26" t="s">
        <v>126</v>
      </c>
      <c r="G19" s="26" t="s">
        <v>127</v>
      </c>
      <c r="H19" s="26" t="s">
        <v>128</v>
      </c>
    </row>
    <row r="20" spans="1:8">
      <c r="A20" s="27">
        <v>1123</v>
      </c>
      <c r="B20" s="25" t="s">
        <v>129</v>
      </c>
      <c r="C20" s="28">
        <v>0</v>
      </c>
      <c r="D20" s="28">
        <v>0</v>
      </c>
      <c r="E20" s="28">
        <v>0</v>
      </c>
      <c r="F20" s="28">
        <v>0</v>
      </c>
      <c r="G20" s="28">
        <v>0</v>
      </c>
    </row>
    <row r="21" spans="1:8">
      <c r="A21" s="27">
        <v>1125</v>
      </c>
      <c r="B21" s="25" t="s">
        <v>131</v>
      </c>
      <c r="C21" s="28">
        <v>0</v>
      </c>
      <c r="D21" s="28">
        <v>0</v>
      </c>
      <c r="E21" s="28">
        <v>0</v>
      </c>
      <c r="F21" s="28">
        <v>0</v>
      </c>
      <c r="G21" s="28">
        <v>0</v>
      </c>
    </row>
    <row r="22" spans="1:8">
      <c r="A22" s="27">
        <v>1131</v>
      </c>
      <c r="B22" s="25" t="s">
        <v>132</v>
      </c>
      <c r="C22" s="28">
        <v>0</v>
      </c>
      <c r="D22" s="28">
        <v>0</v>
      </c>
      <c r="E22" s="28">
        <v>0</v>
      </c>
      <c r="F22" s="28">
        <v>0</v>
      </c>
      <c r="G22" s="28">
        <v>0</v>
      </c>
    </row>
    <row r="23" spans="1:8">
      <c r="A23" s="27">
        <v>1132</v>
      </c>
      <c r="B23" s="25" t="s">
        <v>134</v>
      </c>
      <c r="C23" s="28">
        <v>0</v>
      </c>
      <c r="D23" s="28">
        <v>0</v>
      </c>
      <c r="E23" s="28">
        <v>0</v>
      </c>
      <c r="F23" s="28">
        <v>0</v>
      </c>
      <c r="G23" s="28">
        <v>0</v>
      </c>
    </row>
    <row r="24" spans="1:8">
      <c r="A24" s="27">
        <v>1133</v>
      </c>
      <c r="B24" s="25" t="s">
        <v>135</v>
      </c>
      <c r="C24" s="28">
        <v>0</v>
      </c>
      <c r="D24" s="28">
        <v>0</v>
      </c>
      <c r="E24" s="28">
        <v>0</v>
      </c>
      <c r="F24" s="28">
        <v>0</v>
      </c>
      <c r="G24" s="28">
        <v>0</v>
      </c>
    </row>
    <row r="25" spans="1:8">
      <c r="A25" s="27">
        <v>1134</v>
      </c>
      <c r="B25" s="25" t="s">
        <v>136</v>
      </c>
      <c r="C25" s="28">
        <v>0</v>
      </c>
      <c r="D25" s="28">
        <v>0</v>
      </c>
      <c r="E25" s="28">
        <v>0</v>
      </c>
      <c r="F25" s="28">
        <v>0</v>
      </c>
      <c r="G25" s="28">
        <v>0</v>
      </c>
    </row>
    <row r="26" spans="1:8">
      <c r="A26" s="27">
        <v>1139</v>
      </c>
      <c r="B26" s="25" t="s">
        <v>137</v>
      </c>
      <c r="C26" s="28">
        <v>0</v>
      </c>
      <c r="D26" s="28">
        <v>0</v>
      </c>
      <c r="E26" s="28">
        <v>0</v>
      </c>
      <c r="F26" s="28">
        <v>0</v>
      </c>
      <c r="G26" s="28">
        <v>0</v>
      </c>
    </row>
    <row r="28" spans="1:8">
      <c r="A28" s="24" t="s">
        <v>138</v>
      </c>
      <c r="B28" s="24"/>
      <c r="C28" s="24"/>
      <c r="D28" s="24"/>
      <c r="E28" s="24"/>
      <c r="F28" s="24"/>
      <c r="G28" s="24"/>
      <c r="H28" s="24"/>
    </row>
    <row r="29" spans="1:8">
      <c r="A29" s="26" t="s">
        <v>110</v>
      </c>
      <c r="B29" s="26" t="s">
        <v>111</v>
      </c>
      <c r="C29" s="26" t="s">
        <v>112</v>
      </c>
      <c r="D29" s="26" t="s">
        <v>139</v>
      </c>
      <c r="E29" s="26" t="s">
        <v>140</v>
      </c>
      <c r="F29" s="26" t="s">
        <v>141</v>
      </c>
      <c r="G29" s="26" t="s">
        <v>142</v>
      </c>
      <c r="H29" s="26"/>
    </row>
    <row r="30" spans="1:8">
      <c r="A30" s="27">
        <v>1140</v>
      </c>
      <c r="B30" s="25" t="s">
        <v>143</v>
      </c>
      <c r="C30" s="28">
        <v>0</v>
      </c>
    </row>
    <row r="31" spans="1:8">
      <c r="A31" s="27">
        <v>1141</v>
      </c>
      <c r="B31" s="25" t="s">
        <v>144</v>
      </c>
      <c r="C31" s="28">
        <v>0</v>
      </c>
    </row>
    <row r="32" spans="1:8">
      <c r="A32" s="27">
        <v>1142</v>
      </c>
      <c r="B32" s="25" t="s">
        <v>145</v>
      </c>
      <c r="C32" s="28">
        <v>0</v>
      </c>
    </row>
    <row r="33" spans="1:8">
      <c r="A33" s="27">
        <v>1143</v>
      </c>
      <c r="B33" s="25" t="s">
        <v>146</v>
      </c>
      <c r="C33" s="28">
        <v>0</v>
      </c>
    </row>
    <row r="34" spans="1:8">
      <c r="A34" s="27">
        <v>1144</v>
      </c>
      <c r="B34" s="25" t="s">
        <v>147</v>
      </c>
      <c r="C34" s="28">
        <v>0</v>
      </c>
    </row>
    <row r="35" spans="1:8">
      <c r="A35" s="27">
        <v>1145</v>
      </c>
      <c r="B35" s="25" t="s">
        <v>148</v>
      </c>
      <c r="C35" s="28">
        <v>0</v>
      </c>
    </row>
    <row r="37" spans="1:8">
      <c r="A37" s="24" t="s">
        <v>149</v>
      </c>
      <c r="B37" s="24"/>
      <c r="C37" s="24"/>
      <c r="D37" s="24"/>
      <c r="E37" s="24"/>
      <c r="F37" s="24"/>
      <c r="G37" s="24"/>
      <c r="H37" s="24"/>
    </row>
    <row r="38" spans="1:8">
      <c r="A38" s="26" t="s">
        <v>110</v>
      </c>
      <c r="B38" s="26" t="s">
        <v>111</v>
      </c>
      <c r="C38" s="26" t="s">
        <v>112</v>
      </c>
      <c r="D38" s="26" t="s">
        <v>150</v>
      </c>
      <c r="E38" s="26" t="s">
        <v>151</v>
      </c>
      <c r="F38" s="26" t="s">
        <v>152</v>
      </c>
      <c r="G38" s="26"/>
      <c r="H38" s="26"/>
    </row>
    <row r="39" spans="1:8">
      <c r="A39" s="27">
        <v>1150</v>
      </c>
      <c r="B39" s="25" t="s">
        <v>153</v>
      </c>
      <c r="C39" s="28">
        <v>0</v>
      </c>
    </row>
    <row r="40" spans="1:8">
      <c r="A40" s="27">
        <v>1151</v>
      </c>
      <c r="B40" s="25" t="s">
        <v>154</v>
      </c>
      <c r="C40" s="28">
        <v>0</v>
      </c>
    </row>
    <row r="42" spans="1:8">
      <c r="A42" s="24" t="s">
        <v>155</v>
      </c>
      <c r="B42" s="24"/>
      <c r="C42" s="24"/>
      <c r="D42" s="24"/>
      <c r="E42" s="24"/>
      <c r="F42" s="24"/>
      <c r="G42" s="24"/>
      <c r="H42" s="24"/>
    </row>
    <row r="43" spans="1:8">
      <c r="A43" s="26" t="s">
        <v>110</v>
      </c>
      <c r="B43" s="26" t="s">
        <v>111</v>
      </c>
      <c r="C43" s="26" t="s">
        <v>112</v>
      </c>
      <c r="D43" s="26" t="s">
        <v>113</v>
      </c>
      <c r="E43" s="26" t="s">
        <v>128</v>
      </c>
      <c r="F43" s="26"/>
      <c r="G43" s="26"/>
      <c r="H43" s="26"/>
    </row>
    <row r="44" spans="1:8">
      <c r="A44" s="27">
        <v>1213</v>
      </c>
      <c r="B44" s="25" t="s">
        <v>156</v>
      </c>
      <c r="C44" s="28">
        <v>0</v>
      </c>
    </row>
    <row r="46" spans="1:8">
      <c r="A46" s="24" t="s">
        <v>157</v>
      </c>
      <c r="B46" s="24"/>
      <c r="C46" s="24"/>
      <c r="D46" s="24"/>
      <c r="E46" s="24"/>
      <c r="F46" s="24"/>
      <c r="G46" s="24"/>
      <c r="H46" s="24"/>
    </row>
    <row r="47" spans="1:8">
      <c r="A47" s="26" t="s">
        <v>110</v>
      </c>
      <c r="B47" s="26" t="s">
        <v>111</v>
      </c>
      <c r="C47" s="26" t="s">
        <v>112</v>
      </c>
      <c r="D47" s="26"/>
      <c r="E47" s="26"/>
      <c r="F47" s="26"/>
      <c r="G47" s="26"/>
      <c r="H47" s="26"/>
    </row>
    <row r="48" spans="1:8">
      <c r="A48" s="27">
        <v>1214</v>
      </c>
      <c r="B48" s="25" t="s">
        <v>158</v>
      </c>
      <c r="C48" s="28">
        <v>0</v>
      </c>
    </row>
    <row r="50" spans="1:9">
      <c r="A50" s="24" t="s">
        <v>159</v>
      </c>
      <c r="B50" s="24"/>
      <c r="C50" s="24"/>
      <c r="D50" s="24"/>
      <c r="E50" s="24"/>
      <c r="F50" s="24"/>
      <c r="G50" s="24"/>
      <c r="H50" s="24"/>
      <c r="I50" s="24"/>
    </row>
    <row r="51" spans="1:9">
      <c r="A51" s="26" t="s">
        <v>110</v>
      </c>
      <c r="B51" s="26" t="s">
        <v>111</v>
      </c>
      <c r="C51" s="26" t="s">
        <v>112</v>
      </c>
      <c r="D51" s="26" t="s">
        <v>160</v>
      </c>
      <c r="E51" s="26" t="s">
        <v>161</v>
      </c>
      <c r="F51" s="26" t="s">
        <v>150</v>
      </c>
      <c r="G51" s="26" t="s">
        <v>162</v>
      </c>
      <c r="H51" s="26" t="s">
        <v>163</v>
      </c>
      <c r="I51" s="26" t="s">
        <v>164</v>
      </c>
    </row>
    <row r="52" spans="1:9">
      <c r="A52" s="27">
        <v>1230</v>
      </c>
      <c r="B52" s="25" t="s">
        <v>165</v>
      </c>
      <c r="C52" s="28">
        <v>0</v>
      </c>
      <c r="D52" s="28">
        <v>0</v>
      </c>
      <c r="E52" s="28">
        <v>0</v>
      </c>
    </row>
    <row r="53" spans="1:9">
      <c r="A53" s="27">
        <v>1231</v>
      </c>
      <c r="B53" s="25" t="s">
        <v>168</v>
      </c>
      <c r="C53" s="28">
        <v>0</v>
      </c>
      <c r="D53" s="28">
        <v>0</v>
      </c>
      <c r="E53" s="28">
        <v>0</v>
      </c>
    </row>
    <row r="54" spans="1:9">
      <c r="A54" s="27">
        <v>1232</v>
      </c>
      <c r="B54" s="25" t="s">
        <v>170</v>
      </c>
      <c r="C54" s="28">
        <v>0</v>
      </c>
      <c r="D54" s="28">
        <v>0</v>
      </c>
      <c r="E54" s="28">
        <v>0</v>
      </c>
    </row>
    <row r="55" spans="1:9">
      <c r="A55" s="27">
        <v>1233</v>
      </c>
      <c r="B55" s="25" t="s">
        <v>171</v>
      </c>
      <c r="C55" s="28">
        <v>0</v>
      </c>
      <c r="D55" s="28">
        <v>0</v>
      </c>
      <c r="E55" s="28">
        <v>0</v>
      </c>
    </row>
    <row r="56" spans="1:9">
      <c r="A56" s="27">
        <v>1234</v>
      </c>
      <c r="B56" s="25" t="s">
        <v>172</v>
      </c>
      <c r="C56" s="28">
        <v>0</v>
      </c>
      <c r="D56" s="28">
        <v>0</v>
      </c>
      <c r="E56" s="28">
        <v>0</v>
      </c>
    </row>
    <row r="57" spans="1:9">
      <c r="A57" s="27">
        <v>1235</v>
      </c>
      <c r="B57" s="25" t="s">
        <v>173</v>
      </c>
      <c r="C57" s="28">
        <v>0</v>
      </c>
      <c r="D57" s="28">
        <v>0</v>
      </c>
      <c r="E57" s="28">
        <v>0</v>
      </c>
    </row>
    <row r="58" spans="1:9">
      <c r="A58" s="27">
        <v>1236</v>
      </c>
      <c r="B58" s="25" t="s">
        <v>174</v>
      </c>
      <c r="C58" s="28">
        <v>0</v>
      </c>
      <c r="D58" s="28">
        <v>0</v>
      </c>
      <c r="E58" s="28">
        <v>0</v>
      </c>
    </row>
    <row r="59" spans="1:9">
      <c r="A59" s="27">
        <v>1239</v>
      </c>
      <c r="B59" s="25" t="s">
        <v>175</v>
      </c>
      <c r="C59" s="28">
        <v>0</v>
      </c>
      <c r="D59" s="28">
        <v>0</v>
      </c>
      <c r="E59" s="28">
        <v>0</v>
      </c>
    </row>
    <row r="60" spans="1:9">
      <c r="A60" s="27">
        <v>1240</v>
      </c>
      <c r="B60" s="25" t="s">
        <v>176</v>
      </c>
      <c r="C60" s="28">
        <v>3190989.97</v>
      </c>
      <c r="D60" s="28">
        <v>0</v>
      </c>
      <c r="E60" s="28">
        <v>2419411.75</v>
      </c>
    </row>
    <row r="61" spans="1:9">
      <c r="A61" s="27">
        <v>1241</v>
      </c>
      <c r="B61" s="25" t="s">
        <v>177</v>
      </c>
      <c r="C61" s="28">
        <v>1334756.25</v>
      </c>
      <c r="D61" s="28">
        <v>0</v>
      </c>
      <c r="E61" s="28">
        <v>0</v>
      </c>
    </row>
    <row r="62" spans="1:9">
      <c r="A62" s="27">
        <v>1242</v>
      </c>
      <c r="B62" s="25" t="s">
        <v>179</v>
      </c>
      <c r="C62" s="28">
        <v>0</v>
      </c>
      <c r="D62" s="28">
        <v>0</v>
      </c>
      <c r="E62" s="28">
        <v>0</v>
      </c>
    </row>
    <row r="63" spans="1:9">
      <c r="A63" s="27">
        <v>1243</v>
      </c>
      <c r="B63" s="25" t="s">
        <v>181</v>
      </c>
      <c r="C63" s="28">
        <v>0</v>
      </c>
      <c r="D63" s="28">
        <v>0</v>
      </c>
      <c r="E63" s="28">
        <v>0</v>
      </c>
    </row>
    <row r="64" spans="1:9">
      <c r="A64" s="27">
        <v>1244</v>
      </c>
      <c r="B64" s="25" t="s">
        <v>182</v>
      </c>
      <c r="C64" s="28">
        <v>1454653.98</v>
      </c>
      <c r="D64" s="28">
        <v>0</v>
      </c>
      <c r="E64" s="28">
        <v>0</v>
      </c>
    </row>
    <row r="65" spans="1:9">
      <c r="A65" s="27">
        <v>1245</v>
      </c>
      <c r="B65" s="25" t="s">
        <v>184</v>
      </c>
      <c r="C65" s="28">
        <v>0</v>
      </c>
      <c r="D65" s="28">
        <v>0</v>
      </c>
      <c r="E65" s="28">
        <v>0</v>
      </c>
    </row>
    <row r="66" spans="1:9">
      <c r="A66" s="27">
        <v>1246</v>
      </c>
      <c r="B66" s="25" t="s">
        <v>186</v>
      </c>
      <c r="C66" s="28">
        <v>401579.74</v>
      </c>
      <c r="D66" s="28">
        <v>0</v>
      </c>
      <c r="E66" s="28">
        <v>0</v>
      </c>
    </row>
    <row r="67" spans="1:9">
      <c r="A67" s="27">
        <v>1247</v>
      </c>
      <c r="B67" s="25" t="s">
        <v>188</v>
      </c>
      <c r="C67" s="28">
        <v>0</v>
      </c>
      <c r="D67" s="28">
        <v>0</v>
      </c>
      <c r="E67" s="28">
        <v>0</v>
      </c>
    </row>
    <row r="68" spans="1:9">
      <c r="A68" s="27">
        <v>1248</v>
      </c>
      <c r="B68" s="25" t="s">
        <v>189</v>
      </c>
      <c r="C68" s="28">
        <v>0</v>
      </c>
      <c r="D68" s="28">
        <v>0</v>
      </c>
      <c r="E68" s="28">
        <v>0</v>
      </c>
    </row>
    <row r="70" spans="1:9">
      <c r="A70" s="24" t="s">
        <v>190</v>
      </c>
      <c r="B70" s="24"/>
      <c r="C70" s="24"/>
      <c r="D70" s="24"/>
      <c r="E70" s="24"/>
      <c r="F70" s="24"/>
      <c r="G70" s="24"/>
      <c r="H70" s="24"/>
      <c r="I70" s="24"/>
    </row>
    <row r="71" spans="1:9">
      <c r="A71" s="26" t="s">
        <v>110</v>
      </c>
      <c r="B71" s="26" t="s">
        <v>111</v>
      </c>
      <c r="C71" s="26" t="s">
        <v>112</v>
      </c>
      <c r="D71" s="26" t="s">
        <v>191</v>
      </c>
      <c r="E71" s="26" t="s">
        <v>192</v>
      </c>
      <c r="F71" s="26" t="s">
        <v>150</v>
      </c>
      <c r="G71" s="26" t="s">
        <v>162</v>
      </c>
      <c r="H71" s="26" t="s">
        <v>163</v>
      </c>
      <c r="I71" s="26" t="s">
        <v>164</v>
      </c>
    </row>
    <row r="72" spans="1:9">
      <c r="A72" s="27">
        <v>1250</v>
      </c>
      <c r="B72" s="25" t="s">
        <v>193</v>
      </c>
      <c r="C72" s="28">
        <v>33635.94</v>
      </c>
      <c r="D72" s="28">
        <v>0</v>
      </c>
      <c r="E72" s="28">
        <v>23792.57</v>
      </c>
    </row>
    <row r="73" spans="1:9">
      <c r="A73" s="27">
        <v>1251</v>
      </c>
      <c r="B73" s="25" t="s">
        <v>194</v>
      </c>
      <c r="C73" s="28">
        <v>0</v>
      </c>
      <c r="D73" s="28">
        <v>0</v>
      </c>
      <c r="E73" s="28">
        <v>0</v>
      </c>
    </row>
    <row r="74" spans="1:9">
      <c r="A74" s="27">
        <v>1252</v>
      </c>
      <c r="B74" s="25" t="s">
        <v>195</v>
      </c>
      <c r="C74" s="28">
        <v>0</v>
      </c>
      <c r="D74" s="28">
        <v>0</v>
      </c>
      <c r="E74" s="28">
        <v>0</v>
      </c>
    </row>
    <row r="75" spans="1:9">
      <c r="A75" s="27">
        <v>1253</v>
      </c>
      <c r="B75" s="25" t="s">
        <v>196</v>
      </c>
      <c r="C75" s="28">
        <v>0</v>
      </c>
      <c r="D75" s="28">
        <v>0</v>
      </c>
      <c r="E75" s="28">
        <v>0</v>
      </c>
    </row>
    <row r="76" spans="1:9">
      <c r="A76" s="27">
        <v>1254</v>
      </c>
      <c r="B76" s="25" t="s">
        <v>197</v>
      </c>
      <c r="C76" s="28">
        <v>0</v>
      </c>
      <c r="D76" s="28">
        <v>0</v>
      </c>
      <c r="E76" s="28">
        <v>0</v>
      </c>
    </row>
    <row r="77" spans="1:9">
      <c r="A77" s="27">
        <v>1259</v>
      </c>
      <c r="B77" s="25" t="s">
        <v>198</v>
      </c>
      <c r="C77" s="28">
        <v>0</v>
      </c>
      <c r="D77" s="28">
        <v>0</v>
      </c>
      <c r="E77" s="28">
        <v>0</v>
      </c>
    </row>
    <row r="78" spans="1:9">
      <c r="A78" s="27">
        <v>1270</v>
      </c>
      <c r="B78" s="25" t="s">
        <v>199</v>
      </c>
      <c r="C78" s="28">
        <v>0</v>
      </c>
      <c r="D78" s="28">
        <v>0</v>
      </c>
      <c r="E78" s="28">
        <v>0</v>
      </c>
    </row>
    <row r="79" spans="1:9">
      <c r="A79" s="27">
        <v>1271</v>
      </c>
      <c r="B79" s="25" t="s">
        <v>200</v>
      </c>
      <c r="C79" s="28">
        <v>0</v>
      </c>
      <c r="D79" s="28">
        <v>0</v>
      </c>
      <c r="E79" s="28">
        <v>0</v>
      </c>
    </row>
    <row r="80" spans="1:9">
      <c r="A80" s="27">
        <v>1272</v>
      </c>
      <c r="B80" s="25" t="s">
        <v>201</v>
      </c>
      <c r="C80" s="28">
        <v>0</v>
      </c>
      <c r="D80" s="28">
        <v>0</v>
      </c>
      <c r="E80" s="28">
        <v>0</v>
      </c>
    </row>
    <row r="81" spans="1:8">
      <c r="A81" s="27">
        <v>1273</v>
      </c>
      <c r="B81" s="25" t="s">
        <v>202</v>
      </c>
      <c r="C81" s="28">
        <v>0</v>
      </c>
      <c r="D81" s="28">
        <v>0</v>
      </c>
      <c r="E81" s="28">
        <v>0</v>
      </c>
    </row>
    <row r="82" spans="1:8">
      <c r="A82" s="27">
        <v>1274</v>
      </c>
      <c r="B82" s="25" t="s">
        <v>203</v>
      </c>
      <c r="C82" s="28">
        <v>0</v>
      </c>
      <c r="D82" s="28">
        <v>0</v>
      </c>
      <c r="E82" s="28">
        <v>0</v>
      </c>
    </row>
    <row r="83" spans="1:8">
      <c r="A83" s="27">
        <v>1275</v>
      </c>
      <c r="B83" s="25" t="s">
        <v>204</v>
      </c>
      <c r="C83" s="28">
        <v>0</v>
      </c>
      <c r="D83" s="28">
        <v>0</v>
      </c>
      <c r="E83" s="28">
        <v>0</v>
      </c>
    </row>
    <row r="84" spans="1:8">
      <c r="A84" s="27">
        <v>1279</v>
      </c>
      <c r="B84" s="25" t="s">
        <v>205</v>
      </c>
      <c r="C84" s="28">
        <v>0</v>
      </c>
      <c r="D84" s="28">
        <v>0</v>
      </c>
      <c r="E84" s="28">
        <v>0</v>
      </c>
    </row>
    <row r="86" spans="1:8">
      <c r="A86" s="24" t="s">
        <v>206</v>
      </c>
      <c r="B86" s="24"/>
      <c r="C86" s="24"/>
      <c r="D86" s="24"/>
      <c r="E86" s="24"/>
      <c r="F86" s="24"/>
      <c r="G86" s="24"/>
      <c r="H86" s="24"/>
    </row>
    <row r="87" spans="1:8">
      <c r="A87" s="26" t="s">
        <v>110</v>
      </c>
      <c r="B87" s="26" t="s">
        <v>111</v>
      </c>
      <c r="C87" s="26" t="s">
        <v>112</v>
      </c>
      <c r="D87" s="26" t="s">
        <v>207</v>
      </c>
      <c r="E87" s="26"/>
      <c r="F87" s="26"/>
      <c r="G87" s="26"/>
      <c r="H87" s="26"/>
    </row>
    <row r="88" spans="1:8">
      <c r="A88" s="27">
        <v>1160</v>
      </c>
      <c r="B88" s="25" t="s">
        <v>208</v>
      </c>
      <c r="C88" s="28">
        <v>0</v>
      </c>
    </row>
    <row r="89" spans="1:8">
      <c r="A89" s="27">
        <v>1161</v>
      </c>
      <c r="B89" s="25" t="s">
        <v>209</v>
      </c>
      <c r="C89" s="28">
        <v>0</v>
      </c>
    </row>
    <row r="90" spans="1:8">
      <c r="A90" s="27">
        <v>1162</v>
      </c>
      <c r="B90" s="25" t="s">
        <v>210</v>
      </c>
      <c r="C90" s="28">
        <v>0</v>
      </c>
    </row>
    <row r="92" spans="1:8">
      <c r="A92" s="24" t="s">
        <v>211</v>
      </c>
      <c r="B92" s="24"/>
      <c r="C92" s="24"/>
      <c r="D92" s="24"/>
      <c r="E92" s="24"/>
      <c r="F92" s="24"/>
      <c r="G92" s="24"/>
      <c r="H92" s="24"/>
    </row>
    <row r="93" spans="1:8">
      <c r="A93" s="26" t="s">
        <v>110</v>
      </c>
      <c r="B93" s="26" t="s">
        <v>111</v>
      </c>
      <c r="C93" s="26" t="s">
        <v>112</v>
      </c>
      <c r="D93" s="26" t="s">
        <v>128</v>
      </c>
      <c r="E93" s="26"/>
      <c r="F93" s="26"/>
      <c r="G93" s="26"/>
      <c r="H93" s="26"/>
    </row>
    <row r="94" spans="1:8">
      <c r="A94" s="27">
        <v>1290</v>
      </c>
      <c r="B94" s="25" t="s">
        <v>212</v>
      </c>
      <c r="C94" s="28">
        <v>0</v>
      </c>
    </row>
    <row r="95" spans="1:8">
      <c r="A95" s="27">
        <v>1291</v>
      </c>
      <c r="B95" s="25" t="s">
        <v>213</v>
      </c>
      <c r="C95" s="28">
        <v>0</v>
      </c>
    </row>
    <row r="96" spans="1:8">
      <c r="A96" s="27">
        <v>1292</v>
      </c>
      <c r="B96" s="25" t="s">
        <v>214</v>
      </c>
      <c r="C96" s="28">
        <v>0</v>
      </c>
    </row>
    <row r="97" spans="1:8">
      <c r="A97" s="27">
        <v>1293</v>
      </c>
      <c r="B97" s="25" t="s">
        <v>215</v>
      </c>
      <c r="C97" s="28">
        <v>0</v>
      </c>
    </row>
    <row r="99" spans="1:8">
      <c r="A99" s="24" t="s">
        <v>216</v>
      </c>
      <c r="B99" s="24"/>
      <c r="C99" s="24"/>
      <c r="D99" s="24"/>
      <c r="E99" s="24"/>
      <c r="F99" s="24"/>
      <c r="G99" s="24"/>
      <c r="H99" s="24"/>
    </row>
    <row r="100" spans="1:8">
      <c r="A100" s="26" t="s">
        <v>110</v>
      </c>
      <c r="B100" s="26" t="s">
        <v>111</v>
      </c>
      <c r="C100" s="26" t="s">
        <v>112</v>
      </c>
      <c r="D100" s="26" t="s">
        <v>124</v>
      </c>
      <c r="E100" s="26" t="s">
        <v>125</v>
      </c>
      <c r="F100" s="26" t="s">
        <v>126</v>
      </c>
      <c r="G100" s="26" t="s">
        <v>217</v>
      </c>
      <c r="H100" s="26" t="s">
        <v>218</v>
      </c>
    </row>
    <row r="101" spans="1:8">
      <c r="A101" s="27">
        <v>2110</v>
      </c>
      <c r="B101" s="25" t="s">
        <v>219</v>
      </c>
      <c r="C101" s="28">
        <v>317862.84999999998</v>
      </c>
      <c r="D101" s="28">
        <v>0</v>
      </c>
      <c r="E101" s="28">
        <v>0</v>
      </c>
      <c r="F101" s="28">
        <v>0</v>
      </c>
      <c r="G101" s="28">
        <v>0</v>
      </c>
    </row>
    <row r="102" spans="1:8">
      <c r="A102" s="27">
        <v>2111</v>
      </c>
      <c r="B102" s="25" t="s">
        <v>220</v>
      </c>
      <c r="C102" s="28">
        <v>180044.09</v>
      </c>
      <c r="D102" s="28">
        <v>0</v>
      </c>
      <c r="E102" s="28">
        <v>0</v>
      </c>
      <c r="F102" s="28">
        <v>0</v>
      </c>
      <c r="G102" s="28">
        <v>0</v>
      </c>
    </row>
    <row r="103" spans="1:8">
      <c r="A103" s="27">
        <v>2112</v>
      </c>
      <c r="B103" s="25" t="s">
        <v>221</v>
      </c>
      <c r="C103" s="28">
        <v>3242.45</v>
      </c>
      <c r="D103" s="28">
        <v>0</v>
      </c>
      <c r="E103" s="28">
        <v>0</v>
      </c>
      <c r="F103" s="28">
        <v>0</v>
      </c>
      <c r="G103" s="28">
        <v>0</v>
      </c>
    </row>
    <row r="104" spans="1:8">
      <c r="A104" s="27">
        <v>2113</v>
      </c>
      <c r="B104" s="25" t="s">
        <v>222</v>
      </c>
      <c r="C104" s="28">
        <v>0</v>
      </c>
      <c r="D104" s="28">
        <v>0</v>
      </c>
      <c r="E104" s="28">
        <v>0</v>
      </c>
      <c r="F104" s="28">
        <v>0</v>
      </c>
      <c r="G104" s="28">
        <v>0</v>
      </c>
    </row>
    <row r="105" spans="1:8">
      <c r="A105" s="27">
        <v>2114</v>
      </c>
      <c r="B105" s="25" t="s">
        <v>223</v>
      </c>
      <c r="C105" s="28">
        <v>0</v>
      </c>
      <c r="D105" s="28">
        <v>0</v>
      </c>
      <c r="E105" s="28">
        <v>0</v>
      </c>
      <c r="F105" s="28">
        <v>0</v>
      </c>
      <c r="G105" s="28">
        <v>0</v>
      </c>
    </row>
    <row r="106" spans="1:8">
      <c r="A106" s="27">
        <v>2115</v>
      </c>
      <c r="B106" s="25" t="s">
        <v>224</v>
      </c>
      <c r="C106" s="28">
        <v>0</v>
      </c>
      <c r="D106" s="28">
        <v>0</v>
      </c>
      <c r="E106" s="28">
        <v>0</v>
      </c>
      <c r="F106" s="28">
        <v>0</v>
      </c>
      <c r="G106" s="28">
        <v>0</v>
      </c>
    </row>
    <row r="107" spans="1:8">
      <c r="A107" s="27">
        <v>2116</v>
      </c>
      <c r="B107" s="25" t="s">
        <v>225</v>
      </c>
      <c r="C107" s="28">
        <v>0</v>
      </c>
      <c r="D107" s="28">
        <v>0</v>
      </c>
      <c r="E107" s="28">
        <v>0</v>
      </c>
      <c r="F107" s="28">
        <v>0</v>
      </c>
      <c r="G107" s="28">
        <v>0</v>
      </c>
    </row>
    <row r="108" spans="1:8">
      <c r="A108" s="27">
        <v>2117</v>
      </c>
      <c r="B108" s="25" t="s">
        <v>226</v>
      </c>
      <c r="C108" s="28">
        <v>134576.31</v>
      </c>
      <c r="D108" s="28">
        <v>0</v>
      </c>
      <c r="E108" s="28">
        <v>0</v>
      </c>
      <c r="F108" s="28">
        <v>0</v>
      </c>
      <c r="G108" s="28">
        <v>0</v>
      </c>
    </row>
    <row r="109" spans="1:8">
      <c r="A109" s="27">
        <v>2118</v>
      </c>
      <c r="B109" s="25" t="s">
        <v>227</v>
      </c>
      <c r="C109" s="28">
        <v>0</v>
      </c>
      <c r="D109" s="28">
        <v>0</v>
      </c>
      <c r="E109" s="28">
        <v>0</v>
      </c>
      <c r="F109" s="28">
        <v>0</v>
      </c>
      <c r="G109" s="28">
        <v>0</v>
      </c>
    </row>
    <row r="110" spans="1:8">
      <c r="A110" s="27">
        <v>2119</v>
      </c>
      <c r="B110" s="25" t="s">
        <v>228</v>
      </c>
      <c r="C110" s="28">
        <v>0</v>
      </c>
      <c r="D110" s="28">
        <v>0</v>
      </c>
      <c r="E110" s="28">
        <v>0</v>
      </c>
      <c r="F110" s="28">
        <v>0</v>
      </c>
      <c r="G110" s="28">
        <v>0</v>
      </c>
    </row>
    <row r="111" spans="1:8">
      <c r="A111" s="27">
        <v>2120</v>
      </c>
      <c r="B111" s="25" t="s">
        <v>229</v>
      </c>
      <c r="C111" s="28">
        <v>0.12</v>
      </c>
      <c r="D111" s="28">
        <v>0</v>
      </c>
      <c r="E111" s="28">
        <v>0</v>
      </c>
      <c r="F111" s="28">
        <v>0</v>
      </c>
      <c r="G111" s="28">
        <v>0</v>
      </c>
    </row>
    <row r="112" spans="1:8">
      <c r="A112" s="27">
        <v>2121</v>
      </c>
      <c r="B112" s="25" t="s">
        <v>230</v>
      </c>
      <c r="C112" s="28">
        <v>0</v>
      </c>
      <c r="D112" s="28">
        <v>0</v>
      </c>
      <c r="E112" s="28">
        <v>0</v>
      </c>
      <c r="F112" s="28">
        <v>0</v>
      </c>
      <c r="G112" s="28">
        <v>0</v>
      </c>
    </row>
    <row r="113" spans="1:8">
      <c r="A113" s="27">
        <v>2122</v>
      </c>
      <c r="B113" s="25" t="s">
        <v>231</v>
      </c>
      <c r="C113" s="28">
        <v>0</v>
      </c>
      <c r="D113" s="28">
        <v>0</v>
      </c>
      <c r="E113" s="28">
        <v>0</v>
      </c>
      <c r="F113" s="28">
        <v>0</v>
      </c>
      <c r="G113" s="28">
        <v>0</v>
      </c>
    </row>
    <row r="114" spans="1:8">
      <c r="A114" s="27">
        <v>2129</v>
      </c>
      <c r="B114" s="25" t="s">
        <v>232</v>
      </c>
      <c r="C114" s="28">
        <v>0</v>
      </c>
      <c r="D114" s="28">
        <v>0</v>
      </c>
      <c r="E114" s="28">
        <v>0</v>
      </c>
      <c r="F114" s="28">
        <v>0</v>
      </c>
      <c r="G114" s="28">
        <v>0</v>
      </c>
    </row>
    <row r="116" spans="1:8">
      <c r="A116" s="24" t="s">
        <v>233</v>
      </c>
      <c r="B116" s="24"/>
      <c r="C116" s="24"/>
      <c r="D116" s="24"/>
      <c r="E116" s="24"/>
      <c r="F116" s="24"/>
      <c r="G116" s="24"/>
      <c r="H116" s="24"/>
    </row>
    <row r="117" spans="1:8">
      <c r="A117" s="26" t="s">
        <v>110</v>
      </c>
      <c r="B117" s="26" t="s">
        <v>111</v>
      </c>
      <c r="C117" s="26" t="s">
        <v>112</v>
      </c>
      <c r="D117" s="26" t="s">
        <v>234</v>
      </c>
      <c r="E117" s="26" t="s">
        <v>128</v>
      </c>
      <c r="F117" s="26"/>
      <c r="G117" s="26"/>
      <c r="H117" s="26"/>
    </row>
    <row r="118" spans="1:8">
      <c r="A118" s="27">
        <v>2160</v>
      </c>
      <c r="B118" s="25" t="s">
        <v>235</v>
      </c>
      <c r="C118" s="28">
        <v>0</v>
      </c>
    </row>
    <row r="119" spans="1:8">
      <c r="A119" s="27">
        <v>2161</v>
      </c>
      <c r="B119" s="25" t="s">
        <v>236</v>
      </c>
      <c r="C119" s="28">
        <v>0</v>
      </c>
    </row>
    <row r="120" spans="1:8">
      <c r="A120" s="27">
        <v>2162</v>
      </c>
      <c r="B120" s="25" t="s">
        <v>237</v>
      </c>
      <c r="C120" s="28">
        <v>0</v>
      </c>
    </row>
    <row r="121" spans="1:8">
      <c r="A121" s="27">
        <v>2163</v>
      </c>
      <c r="B121" s="25" t="s">
        <v>238</v>
      </c>
      <c r="C121" s="28">
        <v>0</v>
      </c>
    </row>
    <row r="122" spans="1:8">
      <c r="A122" s="27">
        <v>2164</v>
      </c>
      <c r="B122" s="25" t="s">
        <v>239</v>
      </c>
      <c r="C122" s="28">
        <v>0</v>
      </c>
    </row>
    <row r="123" spans="1:8">
      <c r="A123" s="27">
        <v>2165</v>
      </c>
      <c r="B123" s="25" t="s">
        <v>240</v>
      </c>
      <c r="C123" s="28">
        <v>0</v>
      </c>
    </row>
    <row r="124" spans="1:8">
      <c r="A124" s="27">
        <v>2166</v>
      </c>
      <c r="B124" s="25" t="s">
        <v>241</v>
      </c>
      <c r="C124" s="28">
        <v>0</v>
      </c>
    </row>
    <row r="125" spans="1:8">
      <c r="A125" s="27">
        <v>2250</v>
      </c>
      <c r="B125" s="25" t="s">
        <v>242</v>
      </c>
      <c r="C125" s="28">
        <v>0</v>
      </c>
    </row>
    <row r="126" spans="1:8">
      <c r="A126" s="27">
        <v>2251</v>
      </c>
      <c r="B126" s="25" t="s">
        <v>243</v>
      </c>
      <c r="C126" s="28">
        <v>0</v>
      </c>
    </row>
    <row r="127" spans="1:8">
      <c r="A127" s="27">
        <v>2252</v>
      </c>
      <c r="B127" s="25" t="s">
        <v>244</v>
      </c>
      <c r="C127" s="28">
        <v>0</v>
      </c>
    </row>
    <row r="128" spans="1:8">
      <c r="A128" s="27">
        <v>2253</v>
      </c>
      <c r="B128" s="25" t="s">
        <v>245</v>
      </c>
      <c r="C128" s="28">
        <v>0</v>
      </c>
    </row>
    <row r="129" spans="1:8">
      <c r="A129" s="27">
        <v>2254</v>
      </c>
      <c r="B129" s="25" t="s">
        <v>246</v>
      </c>
      <c r="C129" s="28">
        <v>0</v>
      </c>
    </row>
    <row r="130" spans="1:8">
      <c r="A130" s="27">
        <v>2255</v>
      </c>
      <c r="B130" s="25" t="s">
        <v>247</v>
      </c>
      <c r="C130" s="28">
        <v>0</v>
      </c>
    </row>
    <row r="131" spans="1:8">
      <c r="A131" s="27">
        <v>2256</v>
      </c>
      <c r="B131" s="25" t="s">
        <v>248</v>
      </c>
      <c r="C131" s="28">
        <v>0</v>
      </c>
    </row>
    <row r="133" spans="1:8">
      <c r="A133" s="24" t="s">
        <v>249</v>
      </c>
      <c r="B133" s="24"/>
      <c r="C133" s="24"/>
      <c r="D133" s="24"/>
      <c r="E133" s="24"/>
      <c r="F133" s="24"/>
      <c r="G133" s="24"/>
      <c r="H133" s="24"/>
    </row>
    <row r="134" spans="1:8">
      <c r="A134" s="29" t="s">
        <v>110</v>
      </c>
      <c r="B134" s="29" t="s">
        <v>111</v>
      </c>
      <c r="C134" s="29" t="s">
        <v>112</v>
      </c>
      <c r="D134" s="29" t="s">
        <v>234</v>
      </c>
      <c r="E134" s="29" t="s">
        <v>128</v>
      </c>
      <c r="F134" s="29"/>
      <c r="G134" s="29"/>
      <c r="H134" s="29"/>
    </row>
    <row r="135" spans="1:8">
      <c r="A135" s="27">
        <v>2159</v>
      </c>
      <c r="B135" s="25" t="s">
        <v>250</v>
      </c>
      <c r="C135" s="28">
        <v>0</v>
      </c>
    </row>
    <row r="136" spans="1:8">
      <c r="A136" s="27">
        <v>2199</v>
      </c>
      <c r="B136" s="25" t="s">
        <v>251</v>
      </c>
      <c r="C136" s="28">
        <v>0</v>
      </c>
    </row>
    <row r="137" spans="1:8">
      <c r="A137" s="27">
        <v>2240</v>
      </c>
      <c r="B137" s="25" t="s">
        <v>252</v>
      </c>
      <c r="C137" s="28">
        <v>0</v>
      </c>
    </row>
    <row r="138" spans="1:8">
      <c r="A138" s="27">
        <v>2241</v>
      </c>
      <c r="B138" s="25" t="s">
        <v>253</v>
      </c>
      <c r="C138" s="28">
        <v>0</v>
      </c>
    </row>
    <row r="139" spans="1:8">
      <c r="A139" s="27">
        <v>2242</v>
      </c>
      <c r="B139" s="25" t="s">
        <v>254</v>
      </c>
      <c r="C139" s="28">
        <v>0</v>
      </c>
    </row>
    <row r="140" spans="1:8">
      <c r="A140" s="27">
        <v>2249</v>
      </c>
      <c r="B140" s="25" t="s">
        <v>255</v>
      </c>
      <c r="C140" s="28">
        <v>0</v>
      </c>
    </row>
    <row r="142" spans="1:8">
      <c r="A142" s="147" t="s">
        <v>712</v>
      </c>
    </row>
    <row r="143" spans="1:8">
      <c r="A143" s="147"/>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55"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9"/>
  <sheetViews>
    <sheetView topLeftCell="A87" zoomScaleNormal="100" workbookViewId="0">
      <selection activeCell="C91" sqref="C91"/>
    </sheetView>
  </sheetViews>
  <sheetFormatPr baseColWidth="10" defaultColWidth="9.140625" defaultRowHeight="11.25"/>
  <cols>
    <col min="1" max="1" width="10" style="25" customWidth="1"/>
    <col min="2" max="2" width="83" style="25" customWidth="1"/>
    <col min="3" max="3" width="27.42578125" style="25" customWidth="1"/>
    <col min="4" max="4" width="30" style="25" customWidth="1"/>
    <col min="5" max="5" width="16.7109375" style="25" customWidth="1"/>
    <col min="6" max="16384" width="9.140625" style="25"/>
  </cols>
  <sheetData>
    <row r="1" spans="1:5" s="30" customFormat="1" ht="18.95" customHeight="1">
      <c r="A1" s="747" t="str">
        <f>'ESF-FPJ'!A1</f>
        <v>Fideicomiso Promoción Juvenil</v>
      </c>
      <c r="B1" s="747"/>
      <c r="C1" s="747"/>
      <c r="D1" s="6" t="s">
        <v>42</v>
      </c>
      <c r="E1" s="21">
        <v>2018</v>
      </c>
    </row>
    <row r="2" spans="1:5" s="22" customFormat="1" ht="18.95" customHeight="1">
      <c r="A2" s="747" t="s">
        <v>256</v>
      </c>
      <c r="B2" s="747"/>
      <c r="C2" s="747"/>
      <c r="D2" s="6" t="s">
        <v>44</v>
      </c>
      <c r="E2" s="21" t="s">
        <v>45</v>
      </c>
    </row>
    <row r="3" spans="1:5" s="22" customFormat="1" ht="18.95" customHeight="1">
      <c r="A3" s="747" t="str">
        <f>'ESF-FPJ'!A3</f>
        <v>Correspondiente del 01 de enero  al 31 de diciembre del 2018</v>
      </c>
      <c r="B3" s="747"/>
      <c r="C3" s="747"/>
      <c r="D3" s="6" t="s">
        <v>47</v>
      </c>
      <c r="E3" s="21">
        <v>4</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27">
        <v>4100</v>
      </c>
      <c r="B8" s="25" t="s">
        <v>259</v>
      </c>
      <c r="C8" s="28">
        <v>0</v>
      </c>
    </row>
    <row r="9" spans="1:5">
      <c r="A9" s="27">
        <v>4110</v>
      </c>
      <c r="B9" s="25" t="s">
        <v>260</v>
      </c>
      <c r="C9" s="28">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c r="D13" s="25" t="s">
        <v>713</v>
      </c>
    </row>
    <row r="14" spans="1:5">
      <c r="A14" s="27">
        <v>4115</v>
      </c>
      <c r="B14" s="25" t="s">
        <v>265</v>
      </c>
      <c r="C14" s="28">
        <v>0</v>
      </c>
    </row>
    <row r="15" spans="1:5">
      <c r="A15" s="27">
        <v>4116</v>
      </c>
      <c r="B15" s="25" t="s">
        <v>266</v>
      </c>
      <c r="C15" s="28">
        <v>0</v>
      </c>
    </row>
    <row r="16" spans="1:5">
      <c r="A16" s="27">
        <v>4117</v>
      </c>
      <c r="B16" s="25" t="s">
        <v>267</v>
      </c>
      <c r="C16" s="28">
        <v>0</v>
      </c>
    </row>
    <row r="17" spans="1:3">
      <c r="A17" s="27">
        <v>4119</v>
      </c>
      <c r="B17" s="25" t="s">
        <v>268</v>
      </c>
      <c r="C17" s="28">
        <v>0</v>
      </c>
    </row>
    <row r="18" spans="1:3">
      <c r="A18" s="27">
        <v>4120</v>
      </c>
      <c r="B18" s="25" t="s">
        <v>269</v>
      </c>
      <c r="C18" s="28">
        <v>0</v>
      </c>
    </row>
    <row r="19" spans="1:3">
      <c r="A19" s="27">
        <v>4121</v>
      </c>
      <c r="B19" s="25" t="s">
        <v>270</v>
      </c>
      <c r="C19" s="28">
        <v>0</v>
      </c>
    </row>
    <row r="20" spans="1:3">
      <c r="A20" s="27">
        <v>4122</v>
      </c>
      <c r="B20" s="25" t="s">
        <v>271</v>
      </c>
      <c r="C20" s="28">
        <v>0</v>
      </c>
    </row>
    <row r="21" spans="1:3">
      <c r="A21" s="27">
        <v>4123</v>
      </c>
      <c r="B21" s="25" t="s">
        <v>272</v>
      </c>
      <c r="C21" s="28">
        <v>0</v>
      </c>
    </row>
    <row r="22" spans="1:3">
      <c r="A22" s="27">
        <v>4124</v>
      </c>
      <c r="B22" s="25" t="s">
        <v>273</v>
      </c>
      <c r="C22" s="28">
        <v>0</v>
      </c>
    </row>
    <row r="23" spans="1:3">
      <c r="A23" s="27">
        <v>4129</v>
      </c>
      <c r="B23" s="25" t="s">
        <v>274</v>
      </c>
      <c r="C23" s="28">
        <v>0</v>
      </c>
    </row>
    <row r="24" spans="1:3">
      <c r="A24" s="27">
        <v>4130</v>
      </c>
      <c r="B24" s="25" t="s">
        <v>275</v>
      </c>
      <c r="C24" s="28">
        <v>0</v>
      </c>
    </row>
    <row r="25" spans="1:3">
      <c r="A25" s="27">
        <v>4131</v>
      </c>
      <c r="B25" s="25" t="s">
        <v>276</v>
      </c>
      <c r="C25" s="28">
        <v>0</v>
      </c>
    </row>
    <row r="26" spans="1:3">
      <c r="A26" s="27">
        <v>4140</v>
      </c>
      <c r="B26" s="25" t="s">
        <v>277</v>
      </c>
      <c r="C26" s="28">
        <v>0</v>
      </c>
    </row>
    <row r="27" spans="1:3">
      <c r="A27" s="27">
        <v>4141</v>
      </c>
      <c r="B27" s="25" t="s">
        <v>278</v>
      </c>
      <c r="C27" s="28">
        <v>0</v>
      </c>
    </row>
    <row r="28" spans="1:3">
      <c r="A28" s="27">
        <v>4142</v>
      </c>
      <c r="B28" s="25" t="s">
        <v>279</v>
      </c>
      <c r="C28" s="28">
        <v>0</v>
      </c>
    </row>
    <row r="29" spans="1:3">
      <c r="A29" s="27">
        <v>4143</v>
      </c>
      <c r="B29" s="25" t="s">
        <v>280</v>
      </c>
      <c r="C29" s="28">
        <v>0</v>
      </c>
    </row>
    <row r="30" spans="1:3">
      <c r="A30" s="27">
        <v>4144</v>
      </c>
      <c r="B30" s="25" t="s">
        <v>282</v>
      </c>
      <c r="C30" s="28">
        <v>0</v>
      </c>
    </row>
    <row r="31" spans="1:3">
      <c r="A31" s="27">
        <v>4149</v>
      </c>
      <c r="B31" s="25" t="s">
        <v>283</v>
      </c>
      <c r="C31" s="28">
        <v>0</v>
      </c>
    </row>
    <row r="32" spans="1:3">
      <c r="A32" s="27">
        <v>4150</v>
      </c>
      <c r="B32" s="25" t="s">
        <v>284</v>
      </c>
      <c r="C32" s="28">
        <v>0</v>
      </c>
    </row>
    <row r="33" spans="1:3">
      <c r="A33" s="27">
        <v>4151</v>
      </c>
      <c r="B33" s="25" t="s">
        <v>285</v>
      </c>
      <c r="C33" s="28">
        <v>0</v>
      </c>
    </row>
    <row r="34" spans="1:3">
      <c r="A34" s="27">
        <v>4152</v>
      </c>
      <c r="B34" s="25" t="s">
        <v>286</v>
      </c>
      <c r="C34" s="28">
        <v>0</v>
      </c>
    </row>
    <row r="35" spans="1:3">
      <c r="A35" s="27">
        <v>4153</v>
      </c>
      <c r="B35" s="25" t="s">
        <v>287</v>
      </c>
      <c r="C35" s="28">
        <v>0</v>
      </c>
    </row>
    <row r="36" spans="1:3">
      <c r="A36" s="27">
        <v>4159</v>
      </c>
      <c r="B36" s="25" t="s">
        <v>288</v>
      </c>
      <c r="C36" s="28">
        <v>0</v>
      </c>
    </row>
    <row r="37" spans="1:3">
      <c r="A37" s="27">
        <v>4160</v>
      </c>
      <c r="B37" s="25" t="s">
        <v>290</v>
      </c>
      <c r="C37" s="28">
        <v>0</v>
      </c>
    </row>
    <row r="38" spans="1:3">
      <c r="A38" s="27">
        <v>4161</v>
      </c>
      <c r="B38" s="25" t="s">
        <v>291</v>
      </c>
      <c r="C38" s="28">
        <v>0</v>
      </c>
    </row>
    <row r="39" spans="1:3">
      <c r="A39" s="27">
        <v>4162</v>
      </c>
      <c r="B39" s="25" t="s">
        <v>292</v>
      </c>
      <c r="C39" s="28">
        <v>0</v>
      </c>
    </row>
    <row r="40" spans="1:3">
      <c r="A40" s="27">
        <v>4163</v>
      </c>
      <c r="B40" s="25" t="s">
        <v>293</v>
      </c>
      <c r="C40" s="28">
        <v>0</v>
      </c>
    </row>
    <row r="41" spans="1:3">
      <c r="A41" s="27">
        <v>4164</v>
      </c>
      <c r="B41" s="25" t="s">
        <v>294</v>
      </c>
      <c r="C41" s="28">
        <v>0</v>
      </c>
    </row>
    <row r="42" spans="1:3">
      <c r="A42" s="27">
        <v>4165</v>
      </c>
      <c r="B42" s="25" t="s">
        <v>295</v>
      </c>
      <c r="C42" s="28">
        <v>0</v>
      </c>
    </row>
    <row r="43" spans="1:3">
      <c r="A43" s="27">
        <v>4166</v>
      </c>
      <c r="B43" s="25" t="s">
        <v>296</v>
      </c>
      <c r="C43" s="28">
        <v>0</v>
      </c>
    </row>
    <row r="44" spans="1:3">
      <c r="A44" s="27">
        <v>4167</v>
      </c>
      <c r="B44" s="25" t="s">
        <v>297</v>
      </c>
      <c r="C44" s="28">
        <v>0</v>
      </c>
    </row>
    <row r="45" spans="1:3">
      <c r="A45" s="27">
        <v>4168</v>
      </c>
      <c r="B45" s="25" t="s">
        <v>298</v>
      </c>
      <c r="C45" s="28">
        <v>0</v>
      </c>
    </row>
    <row r="46" spans="1:3">
      <c r="A46" s="27">
        <v>4169</v>
      </c>
      <c r="B46" s="25" t="s">
        <v>299</v>
      </c>
      <c r="C46" s="28">
        <v>0</v>
      </c>
    </row>
    <row r="47" spans="1:3">
      <c r="A47" s="27">
        <v>4170</v>
      </c>
      <c r="B47" s="25" t="s">
        <v>301</v>
      </c>
      <c r="C47" s="28">
        <v>0</v>
      </c>
    </row>
    <row r="48" spans="1:3">
      <c r="A48" s="27">
        <v>4171</v>
      </c>
      <c r="B48" s="25" t="s">
        <v>302</v>
      </c>
      <c r="C48" s="28">
        <v>0</v>
      </c>
    </row>
    <row r="49" spans="1:3">
      <c r="A49" s="27">
        <v>4172</v>
      </c>
      <c r="B49" s="25" t="s">
        <v>303</v>
      </c>
      <c r="C49" s="28">
        <v>0</v>
      </c>
    </row>
    <row r="50" spans="1:3">
      <c r="A50" s="27">
        <v>4173</v>
      </c>
      <c r="B50" s="25" t="s">
        <v>304</v>
      </c>
      <c r="C50" s="28">
        <v>0</v>
      </c>
    </row>
    <row r="51" spans="1:3">
      <c r="A51" s="27">
        <v>4174</v>
      </c>
      <c r="B51" s="25" t="s">
        <v>305</v>
      </c>
      <c r="C51" s="28">
        <v>0</v>
      </c>
    </row>
    <row r="52" spans="1:3">
      <c r="A52" s="27">
        <v>4190</v>
      </c>
      <c r="B52" s="25" t="s">
        <v>306</v>
      </c>
      <c r="C52" s="28">
        <v>0</v>
      </c>
    </row>
    <row r="53" spans="1:3">
      <c r="A53" s="27">
        <v>4191</v>
      </c>
      <c r="B53" s="25" t="s">
        <v>307</v>
      </c>
      <c r="C53" s="28">
        <v>0</v>
      </c>
    </row>
    <row r="54" spans="1:3">
      <c r="A54" s="27">
        <v>4192</v>
      </c>
      <c r="B54" s="25" t="s">
        <v>308</v>
      </c>
      <c r="C54" s="28">
        <v>0</v>
      </c>
    </row>
    <row r="55" spans="1:3">
      <c r="A55" s="27">
        <v>4200</v>
      </c>
      <c r="B55" s="25" t="s">
        <v>309</v>
      </c>
      <c r="C55" s="28">
        <v>0</v>
      </c>
    </row>
    <row r="56" spans="1:3">
      <c r="A56" s="27">
        <v>4210</v>
      </c>
      <c r="B56" s="25" t="s">
        <v>310</v>
      </c>
      <c r="C56" s="28">
        <v>0</v>
      </c>
    </row>
    <row r="57" spans="1:3">
      <c r="A57" s="27">
        <v>4211</v>
      </c>
      <c r="B57" s="25" t="s">
        <v>311</v>
      </c>
      <c r="C57" s="28">
        <v>0</v>
      </c>
    </row>
    <row r="58" spans="1:3">
      <c r="A58" s="27">
        <v>4212</v>
      </c>
      <c r="B58" s="25" t="s">
        <v>312</v>
      </c>
      <c r="C58" s="28">
        <v>0</v>
      </c>
    </row>
    <row r="59" spans="1:3">
      <c r="A59" s="27">
        <v>4213</v>
      </c>
      <c r="B59" s="25" t="s">
        <v>313</v>
      </c>
      <c r="C59" s="28">
        <v>0</v>
      </c>
    </row>
    <row r="60" spans="1:3">
      <c r="A60" s="27">
        <v>4220</v>
      </c>
      <c r="B60" s="25" t="s">
        <v>315</v>
      </c>
      <c r="C60" s="28">
        <v>0</v>
      </c>
    </row>
    <row r="61" spans="1:3">
      <c r="A61" s="27">
        <v>4221</v>
      </c>
      <c r="B61" s="25" t="s">
        <v>316</v>
      </c>
      <c r="C61" s="28">
        <v>0</v>
      </c>
    </row>
    <row r="62" spans="1:3">
      <c r="A62" s="27">
        <v>4222</v>
      </c>
      <c r="B62" s="25" t="s">
        <v>317</v>
      </c>
      <c r="C62" s="28">
        <v>0</v>
      </c>
    </row>
    <row r="63" spans="1:3">
      <c r="A63" s="27">
        <v>4223</v>
      </c>
      <c r="B63" s="25" t="s">
        <v>318</v>
      </c>
      <c r="C63" s="28">
        <v>0</v>
      </c>
    </row>
    <row r="64" spans="1:3">
      <c r="A64" s="27">
        <v>4224</v>
      </c>
      <c r="B64" s="25" t="s">
        <v>320</v>
      </c>
      <c r="C64" s="28">
        <v>0</v>
      </c>
    </row>
    <row r="65" spans="1:5">
      <c r="A65" s="27">
        <v>4225</v>
      </c>
      <c r="B65" s="25" t="s">
        <v>321</v>
      </c>
      <c r="C65" s="28">
        <v>0</v>
      </c>
    </row>
    <row r="66" spans="1:5">
      <c r="A66" s="27">
        <v>4226</v>
      </c>
      <c r="B66" s="25" t="s">
        <v>322</v>
      </c>
      <c r="C66" s="28">
        <v>0</v>
      </c>
    </row>
    <row r="68" spans="1:5">
      <c r="A68" s="24" t="s">
        <v>323</v>
      </c>
      <c r="B68" s="24"/>
      <c r="C68" s="24"/>
      <c r="D68" s="24"/>
      <c r="E68" s="24"/>
    </row>
    <row r="69" spans="1:5">
      <c r="A69" s="26" t="s">
        <v>110</v>
      </c>
      <c r="B69" s="26" t="s">
        <v>111</v>
      </c>
      <c r="C69" s="26" t="s">
        <v>112</v>
      </c>
      <c r="D69" s="26" t="s">
        <v>234</v>
      </c>
      <c r="E69" s="26" t="s">
        <v>128</v>
      </c>
    </row>
    <row r="70" spans="1:5">
      <c r="A70" s="27">
        <v>4300</v>
      </c>
      <c r="B70" s="25" t="s">
        <v>324</v>
      </c>
      <c r="C70" s="28">
        <v>0</v>
      </c>
    </row>
    <row r="71" spans="1:5">
      <c r="A71" s="27">
        <v>4310</v>
      </c>
      <c r="B71" s="25" t="s">
        <v>325</v>
      </c>
      <c r="C71" s="28">
        <v>0</v>
      </c>
    </row>
    <row r="72" spans="1:5">
      <c r="A72" s="27">
        <v>4311</v>
      </c>
      <c r="B72" s="25" t="s">
        <v>328</v>
      </c>
      <c r="C72" s="28">
        <v>0</v>
      </c>
    </row>
    <row r="73" spans="1:5">
      <c r="A73" s="27">
        <v>4319</v>
      </c>
      <c r="B73" s="25" t="s">
        <v>329</v>
      </c>
      <c r="C73" s="28">
        <v>0</v>
      </c>
    </row>
    <row r="74" spans="1:5">
      <c r="A74" s="27">
        <v>4320</v>
      </c>
      <c r="B74" s="25" t="s">
        <v>330</v>
      </c>
      <c r="C74" s="28">
        <v>0</v>
      </c>
    </row>
    <row r="75" spans="1:5">
      <c r="A75" s="27">
        <v>4321</v>
      </c>
      <c r="B75" s="25" t="s">
        <v>331</v>
      </c>
      <c r="C75" s="28">
        <v>0</v>
      </c>
    </row>
    <row r="76" spans="1:5">
      <c r="A76" s="27">
        <v>4322</v>
      </c>
      <c r="B76" s="25" t="s">
        <v>332</v>
      </c>
      <c r="C76" s="28">
        <v>0</v>
      </c>
      <c r="D76" s="25" t="s">
        <v>713</v>
      </c>
    </row>
    <row r="77" spans="1:5">
      <c r="A77" s="27">
        <v>4323</v>
      </c>
      <c r="B77" s="25" t="s">
        <v>333</v>
      </c>
      <c r="C77" s="28">
        <v>0</v>
      </c>
    </row>
    <row r="78" spans="1:5">
      <c r="A78" s="27">
        <v>4324</v>
      </c>
      <c r="B78" s="25" t="s">
        <v>334</v>
      </c>
      <c r="C78" s="28">
        <v>0</v>
      </c>
    </row>
    <row r="79" spans="1:5">
      <c r="A79" s="27">
        <v>4325</v>
      </c>
      <c r="B79" s="25" t="s">
        <v>335</v>
      </c>
      <c r="C79" s="28">
        <v>0</v>
      </c>
    </row>
    <row r="80" spans="1:5">
      <c r="A80" s="27">
        <v>4330</v>
      </c>
      <c r="B80" s="25" t="s">
        <v>336</v>
      </c>
      <c r="C80" s="28">
        <v>0</v>
      </c>
    </row>
    <row r="81" spans="1:5">
      <c r="A81" s="27">
        <v>4331</v>
      </c>
      <c r="B81" s="25" t="s">
        <v>336</v>
      </c>
      <c r="C81" s="28">
        <v>0</v>
      </c>
    </row>
    <row r="82" spans="1:5">
      <c r="A82" s="27">
        <v>4340</v>
      </c>
      <c r="B82" s="25" t="s">
        <v>337</v>
      </c>
      <c r="C82" s="28">
        <v>0</v>
      </c>
    </row>
    <row r="83" spans="1:5">
      <c r="A83" s="27">
        <v>4341</v>
      </c>
      <c r="B83" s="25" t="s">
        <v>338</v>
      </c>
      <c r="C83" s="28">
        <v>0</v>
      </c>
    </row>
    <row r="84" spans="1:5">
      <c r="A84" s="27">
        <v>4390</v>
      </c>
      <c r="B84" s="25" t="s">
        <v>339</v>
      </c>
      <c r="C84" s="28">
        <v>0</v>
      </c>
    </row>
    <row r="85" spans="1:5">
      <c r="A85" s="27">
        <v>4391</v>
      </c>
      <c r="B85" s="25" t="s">
        <v>340</v>
      </c>
      <c r="C85" s="28">
        <v>0</v>
      </c>
    </row>
    <row r="86" spans="1:5">
      <c r="A86" s="27">
        <v>4392</v>
      </c>
      <c r="B86" s="25" t="s">
        <v>341</v>
      </c>
      <c r="C86" s="28">
        <v>0</v>
      </c>
    </row>
    <row r="87" spans="1:5">
      <c r="A87" s="27">
        <v>4393</v>
      </c>
      <c r="B87" s="25" t="s">
        <v>342</v>
      </c>
      <c r="C87" s="28">
        <v>0</v>
      </c>
    </row>
    <row r="88" spans="1:5">
      <c r="A88" s="27">
        <v>4394</v>
      </c>
      <c r="B88" s="25" t="s">
        <v>343</v>
      </c>
      <c r="C88" s="28">
        <v>0</v>
      </c>
    </row>
    <row r="89" spans="1:5">
      <c r="A89" s="27">
        <v>4395</v>
      </c>
      <c r="B89" s="25" t="s">
        <v>344</v>
      </c>
      <c r="C89" s="28">
        <v>0</v>
      </c>
    </row>
    <row r="90" spans="1:5">
      <c r="A90" s="27">
        <v>4396</v>
      </c>
      <c r="B90" s="25" t="s">
        <v>345</v>
      </c>
      <c r="C90" s="28">
        <v>0</v>
      </c>
    </row>
    <row r="91" spans="1:5">
      <c r="A91" s="27">
        <v>4399</v>
      </c>
      <c r="B91" s="25" t="s">
        <v>339</v>
      </c>
      <c r="C91" s="28">
        <v>0</v>
      </c>
    </row>
    <row r="94" spans="1:5">
      <c r="A94" s="24" t="s">
        <v>346</v>
      </c>
      <c r="B94" s="24"/>
      <c r="C94" s="24"/>
      <c r="D94" s="24"/>
      <c r="E94" s="24"/>
    </row>
    <row r="95" spans="1:5">
      <c r="A95" s="26" t="s">
        <v>110</v>
      </c>
      <c r="B95" s="26" t="s">
        <v>111</v>
      </c>
      <c r="C95" s="26" t="s">
        <v>112</v>
      </c>
      <c r="D95" s="26" t="s">
        <v>347</v>
      </c>
      <c r="E95" s="26" t="s">
        <v>128</v>
      </c>
    </row>
    <row r="96" spans="1:5">
      <c r="A96" s="27">
        <v>5000</v>
      </c>
      <c r="B96" s="25" t="s">
        <v>348</v>
      </c>
      <c r="C96" s="28">
        <v>0</v>
      </c>
      <c r="D96" s="32" t="e">
        <f>C96/C96</f>
        <v>#DIV/0!</v>
      </c>
    </row>
    <row r="97" spans="1:4">
      <c r="A97" s="27">
        <v>5100</v>
      </c>
      <c r="B97" s="25" t="s">
        <v>349</v>
      </c>
      <c r="C97" s="28">
        <v>0</v>
      </c>
      <c r="D97" s="32" t="e">
        <f>C97/$C$96</f>
        <v>#DIV/0!</v>
      </c>
    </row>
    <row r="98" spans="1:4">
      <c r="A98" s="27">
        <v>5110</v>
      </c>
      <c r="B98" s="25" t="s">
        <v>350</v>
      </c>
      <c r="C98" s="28">
        <v>0</v>
      </c>
      <c r="D98" s="32" t="e">
        <f t="shared" ref="D98:D161" si="0">C98/$C$96</f>
        <v>#DIV/0!</v>
      </c>
    </row>
    <row r="99" spans="1:4">
      <c r="A99" s="27">
        <v>5111</v>
      </c>
      <c r="B99" s="25" t="s">
        <v>351</v>
      </c>
      <c r="C99" s="28">
        <v>0</v>
      </c>
      <c r="D99" s="32" t="e">
        <f t="shared" si="0"/>
        <v>#DIV/0!</v>
      </c>
    </row>
    <row r="100" spans="1:4">
      <c r="A100" s="27">
        <v>5112</v>
      </c>
      <c r="B100" s="25" t="s">
        <v>352</v>
      </c>
      <c r="C100" s="28">
        <v>0</v>
      </c>
      <c r="D100" s="32" t="e">
        <f t="shared" si="0"/>
        <v>#DIV/0!</v>
      </c>
    </row>
    <row r="101" spans="1:4">
      <c r="A101" s="27">
        <v>5113</v>
      </c>
      <c r="B101" s="25" t="s">
        <v>353</v>
      </c>
      <c r="C101" s="28">
        <v>0</v>
      </c>
      <c r="D101" s="32" t="e">
        <f t="shared" si="0"/>
        <v>#DIV/0!</v>
      </c>
    </row>
    <row r="102" spans="1:4">
      <c r="A102" s="27">
        <v>5114</v>
      </c>
      <c r="B102" s="25" t="s">
        <v>354</v>
      </c>
      <c r="C102" s="28">
        <v>0</v>
      </c>
      <c r="D102" s="32" t="e">
        <f t="shared" si="0"/>
        <v>#DIV/0!</v>
      </c>
    </row>
    <row r="103" spans="1:4">
      <c r="A103" s="27">
        <v>5115</v>
      </c>
      <c r="B103" s="25" t="s">
        <v>355</v>
      </c>
      <c r="C103" s="28">
        <v>0</v>
      </c>
      <c r="D103" s="32" t="e">
        <f t="shared" si="0"/>
        <v>#DIV/0!</v>
      </c>
    </row>
    <row r="104" spans="1:4">
      <c r="A104" s="27">
        <v>5116</v>
      </c>
      <c r="B104" s="25" t="s">
        <v>356</v>
      </c>
      <c r="C104" s="28">
        <v>0</v>
      </c>
      <c r="D104" s="32" t="e">
        <f t="shared" si="0"/>
        <v>#DIV/0!</v>
      </c>
    </row>
    <row r="105" spans="1:4">
      <c r="A105" s="27">
        <v>5120</v>
      </c>
      <c r="B105" s="25" t="s">
        <v>357</v>
      </c>
      <c r="C105" s="28">
        <v>0</v>
      </c>
      <c r="D105" s="32" t="e">
        <f t="shared" si="0"/>
        <v>#DIV/0!</v>
      </c>
    </row>
    <row r="106" spans="1:4">
      <c r="A106" s="27">
        <v>5121</v>
      </c>
      <c r="B106" s="25" t="s">
        <v>358</v>
      </c>
      <c r="C106" s="28">
        <v>0</v>
      </c>
      <c r="D106" s="32" t="e">
        <f t="shared" si="0"/>
        <v>#DIV/0!</v>
      </c>
    </row>
    <row r="107" spans="1:4">
      <c r="A107" s="27">
        <v>5122</v>
      </c>
      <c r="B107" s="25" t="s">
        <v>359</v>
      </c>
      <c r="C107" s="28">
        <v>0</v>
      </c>
      <c r="D107" s="32" t="e">
        <f t="shared" si="0"/>
        <v>#DIV/0!</v>
      </c>
    </row>
    <row r="108" spans="1:4">
      <c r="A108" s="27">
        <v>5123</v>
      </c>
      <c r="B108" s="25" t="s">
        <v>360</v>
      </c>
      <c r="C108" s="28">
        <v>0</v>
      </c>
      <c r="D108" s="32" t="e">
        <f t="shared" si="0"/>
        <v>#DIV/0!</v>
      </c>
    </row>
    <row r="109" spans="1:4">
      <c r="A109" s="27">
        <v>5124</v>
      </c>
      <c r="B109" s="25" t="s">
        <v>361</v>
      </c>
      <c r="C109" s="28">
        <v>0</v>
      </c>
      <c r="D109" s="32" t="e">
        <f t="shared" si="0"/>
        <v>#DIV/0!</v>
      </c>
    </row>
    <row r="110" spans="1:4">
      <c r="A110" s="27">
        <v>5125</v>
      </c>
      <c r="B110" s="25" t="s">
        <v>362</v>
      </c>
      <c r="C110" s="28">
        <v>0</v>
      </c>
      <c r="D110" s="32" t="e">
        <f t="shared" si="0"/>
        <v>#DIV/0!</v>
      </c>
    </row>
    <row r="111" spans="1:4">
      <c r="A111" s="27">
        <v>5126</v>
      </c>
      <c r="B111" s="25" t="s">
        <v>363</v>
      </c>
      <c r="C111" s="28">
        <v>0</v>
      </c>
      <c r="D111" s="32" t="e">
        <f t="shared" si="0"/>
        <v>#DIV/0!</v>
      </c>
    </row>
    <row r="112" spans="1:4">
      <c r="A112" s="27">
        <v>5127</v>
      </c>
      <c r="B112" s="25" t="s">
        <v>364</v>
      </c>
      <c r="C112" s="28">
        <v>0</v>
      </c>
      <c r="D112" s="32" t="e">
        <f t="shared" si="0"/>
        <v>#DIV/0!</v>
      </c>
    </row>
    <row r="113" spans="1:4">
      <c r="A113" s="27">
        <v>5128</v>
      </c>
      <c r="B113" s="25" t="s">
        <v>365</v>
      </c>
      <c r="C113" s="28">
        <v>0</v>
      </c>
      <c r="D113" s="32" t="e">
        <f t="shared" si="0"/>
        <v>#DIV/0!</v>
      </c>
    </row>
    <row r="114" spans="1:4">
      <c r="A114" s="27">
        <v>5129</v>
      </c>
      <c r="B114" s="25" t="s">
        <v>366</v>
      </c>
      <c r="C114" s="28">
        <v>0</v>
      </c>
      <c r="D114" s="32" t="e">
        <f t="shared" si="0"/>
        <v>#DIV/0!</v>
      </c>
    </row>
    <row r="115" spans="1:4">
      <c r="A115" s="27">
        <v>5130</v>
      </c>
      <c r="B115" s="25" t="s">
        <v>367</v>
      </c>
      <c r="C115" s="28">
        <v>0</v>
      </c>
      <c r="D115" s="32" t="e">
        <f t="shared" si="0"/>
        <v>#DIV/0!</v>
      </c>
    </row>
    <row r="116" spans="1:4">
      <c r="A116" s="27">
        <v>5131</v>
      </c>
      <c r="B116" s="25" t="s">
        <v>368</v>
      </c>
      <c r="C116" s="28">
        <v>0</v>
      </c>
      <c r="D116" s="32" t="e">
        <f t="shared" si="0"/>
        <v>#DIV/0!</v>
      </c>
    </row>
    <row r="117" spans="1:4">
      <c r="A117" s="27">
        <v>5132</v>
      </c>
      <c r="B117" s="25" t="s">
        <v>369</v>
      </c>
      <c r="C117" s="28">
        <v>0</v>
      </c>
      <c r="D117" s="32" t="e">
        <f t="shared" si="0"/>
        <v>#DIV/0!</v>
      </c>
    </row>
    <row r="118" spans="1:4">
      <c r="A118" s="27">
        <v>5133</v>
      </c>
      <c r="B118" s="25" t="s">
        <v>370</v>
      </c>
      <c r="C118" s="28">
        <v>0</v>
      </c>
      <c r="D118" s="32" t="e">
        <f t="shared" si="0"/>
        <v>#DIV/0!</v>
      </c>
    </row>
    <row r="119" spans="1:4">
      <c r="A119" s="27">
        <v>5134</v>
      </c>
      <c r="B119" s="25" t="s">
        <v>371</v>
      </c>
      <c r="C119" s="28">
        <v>0</v>
      </c>
      <c r="D119" s="32" t="e">
        <f t="shared" si="0"/>
        <v>#DIV/0!</v>
      </c>
    </row>
    <row r="120" spans="1:4">
      <c r="A120" s="27">
        <v>5135</v>
      </c>
      <c r="B120" s="25" t="s">
        <v>372</v>
      </c>
      <c r="C120" s="28">
        <v>0</v>
      </c>
      <c r="D120" s="32" t="e">
        <f t="shared" si="0"/>
        <v>#DIV/0!</v>
      </c>
    </row>
    <row r="121" spans="1:4">
      <c r="A121" s="27">
        <v>5136</v>
      </c>
      <c r="B121" s="25" t="s">
        <v>373</v>
      </c>
      <c r="C121" s="28">
        <v>0</v>
      </c>
      <c r="D121" s="32" t="e">
        <f t="shared" si="0"/>
        <v>#DIV/0!</v>
      </c>
    </row>
    <row r="122" spans="1:4">
      <c r="A122" s="27">
        <v>5137</v>
      </c>
      <c r="B122" s="25" t="s">
        <v>374</v>
      </c>
      <c r="C122" s="28">
        <v>0</v>
      </c>
      <c r="D122" s="32" t="e">
        <f t="shared" si="0"/>
        <v>#DIV/0!</v>
      </c>
    </row>
    <row r="123" spans="1:4">
      <c r="A123" s="27">
        <v>5138</v>
      </c>
      <c r="B123" s="25" t="s">
        <v>375</v>
      </c>
      <c r="C123" s="28">
        <v>0</v>
      </c>
      <c r="D123" s="32" t="e">
        <f t="shared" si="0"/>
        <v>#DIV/0!</v>
      </c>
    </row>
    <row r="124" spans="1:4">
      <c r="A124" s="27">
        <v>5139</v>
      </c>
      <c r="B124" s="25" t="s">
        <v>376</v>
      </c>
      <c r="C124" s="28">
        <v>0</v>
      </c>
      <c r="D124" s="32" t="e">
        <f t="shared" si="0"/>
        <v>#DIV/0!</v>
      </c>
    </row>
    <row r="125" spans="1:4">
      <c r="A125" s="27">
        <v>5200</v>
      </c>
      <c r="B125" s="25" t="s">
        <v>377</v>
      </c>
      <c r="C125" s="28">
        <v>0</v>
      </c>
      <c r="D125" s="32" t="e">
        <f t="shared" si="0"/>
        <v>#DIV/0!</v>
      </c>
    </row>
    <row r="126" spans="1:4">
      <c r="A126" s="27">
        <v>5210</v>
      </c>
      <c r="B126" s="25" t="s">
        <v>378</v>
      </c>
      <c r="C126" s="28">
        <v>0</v>
      </c>
      <c r="D126" s="32" t="e">
        <f t="shared" si="0"/>
        <v>#DIV/0!</v>
      </c>
    </row>
    <row r="127" spans="1:4">
      <c r="A127" s="27">
        <v>5211</v>
      </c>
      <c r="B127" s="25" t="s">
        <v>379</v>
      </c>
      <c r="C127" s="28">
        <v>0</v>
      </c>
      <c r="D127" s="32" t="e">
        <f t="shared" si="0"/>
        <v>#DIV/0!</v>
      </c>
    </row>
    <row r="128" spans="1:4">
      <c r="A128" s="27">
        <v>5212</v>
      </c>
      <c r="B128" s="25" t="s">
        <v>380</v>
      </c>
      <c r="C128" s="28">
        <v>0</v>
      </c>
      <c r="D128" s="32" t="e">
        <f t="shared" si="0"/>
        <v>#DIV/0!</v>
      </c>
    </row>
    <row r="129" spans="1:5">
      <c r="A129" s="27">
        <v>5220</v>
      </c>
      <c r="B129" s="25" t="s">
        <v>381</v>
      </c>
      <c r="C129" s="28">
        <v>0</v>
      </c>
      <c r="D129" s="32" t="e">
        <f t="shared" si="0"/>
        <v>#DIV/0!</v>
      </c>
    </row>
    <row r="130" spans="1:5">
      <c r="A130" s="27">
        <v>5221</v>
      </c>
      <c r="B130" s="25" t="s">
        <v>382</v>
      </c>
      <c r="C130" s="28">
        <v>0</v>
      </c>
      <c r="D130" s="32" t="e">
        <f t="shared" si="0"/>
        <v>#DIV/0!</v>
      </c>
    </row>
    <row r="131" spans="1:5">
      <c r="A131" s="27">
        <v>5222</v>
      </c>
      <c r="B131" s="25" t="s">
        <v>383</v>
      </c>
      <c r="C131" s="28">
        <v>0</v>
      </c>
      <c r="D131" s="32" t="e">
        <f t="shared" si="0"/>
        <v>#DIV/0!</v>
      </c>
      <c r="E131" s="25" t="s">
        <v>713</v>
      </c>
    </row>
    <row r="132" spans="1:5">
      <c r="A132" s="27">
        <v>5230</v>
      </c>
      <c r="B132" s="25" t="s">
        <v>318</v>
      </c>
      <c r="C132" s="28">
        <v>0</v>
      </c>
      <c r="D132" s="32" t="e">
        <f t="shared" si="0"/>
        <v>#DIV/0!</v>
      </c>
    </row>
    <row r="133" spans="1:5">
      <c r="A133" s="27">
        <v>5231</v>
      </c>
      <c r="B133" s="25" t="s">
        <v>384</v>
      </c>
      <c r="C133" s="28">
        <v>0</v>
      </c>
      <c r="D133" s="32" t="e">
        <f t="shared" si="0"/>
        <v>#DIV/0!</v>
      </c>
    </row>
    <row r="134" spans="1:5">
      <c r="A134" s="27">
        <v>5232</v>
      </c>
      <c r="B134" s="25" t="s">
        <v>385</v>
      </c>
      <c r="C134" s="28">
        <v>0</v>
      </c>
      <c r="D134" s="32" t="e">
        <f t="shared" si="0"/>
        <v>#DIV/0!</v>
      </c>
    </row>
    <row r="135" spans="1:5">
      <c r="A135" s="27">
        <v>5240</v>
      </c>
      <c r="B135" s="25" t="s">
        <v>320</v>
      </c>
      <c r="C135" s="28">
        <v>0</v>
      </c>
      <c r="D135" s="32" t="e">
        <f t="shared" si="0"/>
        <v>#DIV/0!</v>
      </c>
    </row>
    <row r="136" spans="1:5">
      <c r="A136" s="27">
        <v>5241</v>
      </c>
      <c r="B136" s="25" t="s">
        <v>386</v>
      </c>
      <c r="C136" s="28">
        <v>0</v>
      </c>
      <c r="D136" s="32" t="e">
        <f t="shared" si="0"/>
        <v>#DIV/0!</v>
      </c>
    </row>
    <row r="137" spans="1:5">
      <c r="A137" s="27">
        <v>5242</v>
      </c>
      <c r="B137" s="25" t="s">
        <v>387</v>
      </c>
      <c r="C137" s="28">
        <v>0</v>
      </c>
      <c r="D137" s="32" t="e">
        <f t="shared" si="0"/>
        <v>#DIV/0!</v>
      </c>
    </row>
    <row r="138" spans="1:5">
      <c r="A138" s="27">
        <v>5243</v>
      </c>
      <c r="B138" s="25" t="s">
        <v>388</v>
      </c>
      <c r="C138" s="28">
        <v>0</v>
      </c>
      <c r="D138" s="32" t="e">
        <f t="shared" si="0"/>
        <v>#DIV/0!</v>
      </c>
    </row>
    <row r="139" spans="1:5">
      <c r="A139" s="27">
        <v>5244</v>
      </c>
      <c r="B139" s="25" t="s">
        <v>389</v>
      </c>
      <c r="C139" s="28">
        <v>0</v>
      </c>
      <c r="D139" s="32" t="e">
        <f t="shared" si="0"/>
        <v>#DIV/0!</v>
      </c>
    </row>
    <row r="140" spans="1:5">
      <c r="A140" s="27">
        <v>5250</v>
      </c>
      <c r="B140" s="25" t="s">
        <v>321</v>
      </c>
      <c r="C140" s="28">
        <v>0</v>
      </c>
      <c r="D140" s="32" t="e">
        <f t="shared" si="0"/>
        <v>#DIV/0!</v>
      </c>
    </row>
    <row r="141" spans="1:5">
      <c r="A141" s="27">
        <v>5251</v>
      </c>
      <c r="B141" s="25" t="s">
        <v>390</v>
      </c>
      <c r="C141" s="28">
        <v>0</v>
      </c>
      <c r="D141" s="32" t="e">
        <f t="shared" si="0"/>
        <v>#DIV/0!</v>
      </c>
    </row>
    <row r="142" spans="1:5">
      <c r="A142" s="27">
        <v>5252</v>
      </c>
      <c r="B142" s="25" t="s">
        <v>391</v>
      </c>
      <c r="C142" s="28">
        <v>0</v>
      </c>
      <c r="D142" s="32" t="e">
        <f t="shared" si="0"/>
        <v>#DIV/0!</v>
      </c>
    </row>
    <row r="143" spans="1:5">
      <c r="A143" s="27">
        <v>5259</v>
      </c>
      <c r="B143" s="25" t="s">
        <v>392</v>
      </c>
      <c r="C143" s="28">
        <v>0</v>
      </c>
      <c r="D143" s="32" t="e">
        <f t="shared" si="0"/>
        <v>#DIV/0!</v>
      </c>
    </row>
    <row r="144" spans="1:5">
      <c r="A144" s="27">
        <v>5260</v>
      </c>
      <c r="B144" s="25" t="s">
        <v>393</v>
      </c>
      <c r="C144" s="28">
        <v>0</v>
      </c>
      <c r="D144" s="32" t="e">
        <f t="shared" si="0"/>
        <v>#DIV/0!</v>
      </c>
    </row>
    <row r="145" spans="1:4">
      <c r="A145" s="27">
        <v>5261</v>
      </c>
      <c r="B145" s="25" t="s">
        <v>394</v>
      </c>
      <c r="C145" s="28">
        <v>0</v>
      </c>
      <c r="D145" s="32" t="e">
        <f t="shared" si="0"/>
        <v>#DIV/0!</v>
      </c>
    </row>
    <row r="146" spans="1:4">
      <c r="A146" s="27">
        <v>5262</v>
      </c>
      <c r="B146" s="25" t="s">
        <v>395</v>
      </c>
      <c r="C146" s="28">
        <v>0</v>
      </c>
      <c r="D146" s="32" t="e">
        <f t="shared" si="0"/>
        <v>#DIV/0!</v>
      </c>
    </row>
    <row r="147" spans="1:4">
      <c r="A147" s="27">
        <v>5270</v>
      </c>
      <c r="B147" s="25" t="s">
        <v>396</v>
      </c>
      <c r="C147" s="28">
        <v>0</v>
      </c>
      <c r="D147" s="32" t="e">
        <f t="shared" si="0"/>
        <v>#DIV/0!</v>
      </c>
    </row>
    <row r="148" spans="1:4">
      <c r="A148" s="27">
        <v>5271</v>
      </c>
      <c r="B148" s="25" t="s">
        <v>397</v>
      </c>
      <c r="C148" s="28">
        <v>0</v>
      </c>
      <c r="D148" s="32" t="e">
        <f t="shared" si="0"/>
        <v>#DIV/0!</v>
      </c>
    </row>
    <row r="149" spans="1:4">
      <c r="A149" s="27">
        <v>5280</v>
      </c>
      <c r="B149" s="25" t="s">
        <v>398</v>
      </c>
      <c r="C149" s="28">
        <v>0</v>
      </c>
      <c r="D149" s="32" t="e">
        <f t="shared" si="0"/>
        <v>#DIV/0!</v>
      </c>
    </row>
    <row r="150" spans="1:4">
      <c r="A150" s="27">
        <v>5281</v>
      </c>
      <c r="B150" s="25" t="s">
        <v>399</v>
      </c>
      <c r="C150" s="28">
        <v>0</v>
      </c>
      <c r="D150" s="32" t="e">
        <f t="shared" si="0"/>
        <v>#DIV/0!</v>
      </c>
    </row>
    <row r="151" spans="1:4">
      <c r="A151" s="27">
        <v>5282</v>
      </c>
      <c r="B151" s="25" t="s">
        <v>400</v>
      </c>
      <c r="C151" s="28">
        <v>0</v>
      </c>
      <c r="D151" s="32" t="e">
        <f t="shared" si="0"/>
        <v>#DIV/0!</v>
      </c>
    </row>
    <row r="152" spans="1:4">
      <c r="A152" s="27">
        <v>5283</v>
      </c>
      <c r="B152" s="25" t="s">
        <v>401</v>
      </c>
      <c r="C152" s="28">
        <v>0</v>
      </c>
      <c r="D152" s="32" t="e">
        <f t="shared" si="0"/>
        <v>#DIV/0!</v>
      </c>
    </row>
    <row r="153" spans="1:4">
      <c r="A153" s="27">
        <v>5284</v>
      </c>
      <c r="B153" s="25" t="s">
        <v>402</v>
      </c>
      <c r="C153" s="28">
        <v>0</v>
      </c>
      <c r="D153" s="32" t="e">
        <f t="shared" si="0"/>
        <v>#DIV/0!</v>
      </c>
    </row>
    <row r="154" spans="1:4">
      <c r="A154" s="27">
        <v>5285</v>
      </c>
      <c r="B154" s="25" t="s">
        <v>403</v>
      </c>
      <c r="C154" s="28">
        <v>0</v>
      </c>
      <c r="D154" s="32" t="e">
        <f t="shared" si="0"/>
        <v>#DIV/0!</v>
      </c>
    </row>
    <row r="155" spans="1:4">
      <c r="A155" s="27">
        <v>5290</v>
      </c>
      <c r="B155" s="25" t="s">
        <v>404</v>
      </c>
      <c r="C155" s="28">
        <v>0</v>
      </c>
      <c r="D155" s="32" t="e">
        <f t="shared" si="0"/>
        <v>#DIV/0!</v>
      </c>
    </row>
    <row r="156" spans="1:4">
      <c r="A156" s="27">
        <v>5291</v>
      </c>
      <c r="B156" s="25" t="s">
        <v>405</v>
      </c>
      <c r="C156" s="28">
        <v>0</v>
      </c>
      <c r="D156" s="32" t="e">
        <f t="shared" si="0"/>
        <v>#DIV/0!</v>
      </c>
    </row>
    <row r="157" spans="1:4">
      <c r="A157" s="27">
        <v>5292</v>
      </c>
      <c r="B157" s="25" t="s">
        <v>406</v>
      </c>
      <c r="C157" s="28">
        <v>0</v>
      </c>
      <c r="D157" s="32" t="e">
        <f t="shared" si="0"/>
        <v>#DIV/0!</v>
      </c>
    </row>
    <row r="158" spans="1:4">
      <c r="A158" s="27">
        <v>5300</v>
      </c>
      <c r="B158" s="25" t="s">
        <v>407</v>
      </c>
      <c r="C158" s="28">
        <v>0</v>
      </c>
      <c r="D158" s="32" t="e">
        <f t="shared" si="0"/>
        <v>#DIV/0!</v>
      </c>
    </row>
    <row r="159" spans="1:4">
      <c r="A159" s="27">
        <v>5310</v>
      </c>
      <c r="B159" s="25" t="s">
        <v>311</v>
      </c>
      <c r="C159" s="28">
        <v>0</v>
      </c>
      <c r="D159" s="32" t="e">
        <f t="shared" si="0"/>
        <v>#DIV/0!</v>
      </c>
    </row>
    <row r="160" spans="1:4">
      <c r="A160" s="27">
        <v>5311</v>
      </c>
      <c r="B160" s="25" t="s">
        <v>408</v>
      </c>
      <c r="C160" s="28">
        <v>0</v>
      </c>
      <c r="D160" s="32" t="e">
        <f t="shared" si="0"/>
        <v>#DIV/0!</v>
      </c>
    </row>
    <row r="161" spans="1:4">
      <c r="A161" s="27">
        <v>5312</v>
      </c>
      <c r="B161" s="25" t="s">
        <v>409</v>
      </c>
      <c r="C161" s="28">
        <v>0</v>
      </c>
      <c r="D161" s="32" t="e">
        <f t="shared" si="0"/>
        <v>#DIV/0!</v>
      </c>
    </row>
    <row r="162" spans="1:4">
      <c r="A162" s="27">
        <v>5320</v>
      </c>
      <c r="B162" s="25" t="s">
        <v>312</v>
      </c>
      <c r="C162" s="28">
        <v>0</v>
      </c>
      <c r="D162" s="32" t="e">
        <f t="shared" ref="D162:D217" si="1">C162/$C$96</f>
        <v>#DIV/0!</v>
      </c>
    </row>
    <row r="163" spans="1:4">
      <c r="A163" s="27">
        <v>5321</v>
      </c>
      <c r="B163" s="25" t="s">
        <v>410</v>
      </c>
      <c r="C163" s="28">
        <v>0</v>
      </c>
      <c r="D163" s="32" t="e">
        <f t="shared" si="1"/>
        <v>#DIV/0!</v>
      </c>
    </row>
    <row r="164" spans="1:4">
      <c r="A164" s="27">
        <v>5322</v>
      </c>
      <c r="B164" s="25" t="s">
        <v>411</v>
      </c>
      <c r="C164" s="28">
        <v>0</v>
      </c>
      <c r="D164" s="32" t="e">
        <f t="shared" si="1"/>
        <v>#DIV/0!</v>
      </c>
    </row>
    <row r="165" spans="1:4">
      <c r="A165" s="27">
        <v>5330</v>
      </c>
      <c r="B165" s="25" t="s">
        <v>313</v>
      </c>
      <c r="C165" s="28">
        <v>0</v>
      </c>
      <c r="D165" s="32" t="e">
        <f t="shared" si="1"/>
        <v>#DIV/0!</v>
      </c>
    </row>
    <row r="166" spans="1:4">
      <c r="A166" s="27">
        <v>5331</v>
      </c>
      <c r="B166" s="25" t="s">
        <v>412</v>
      </c>
      <c r="C166" s="28">
        <v>0</v>
      </c>
      <c r="D166" s="32" t="e">
        <f t="shared" si="1"/>
        <v>#DIV/0!</v>
      </c>
    </row>
    <row r="167" spans="1:4">
      <c r="A167" s="27">
        <v>5332</v>
      </c>
      <c r="B167" s="25" t="s">
        <v>413</v>
      </c>
      <c r="C167" s="28">
        <v>0</v>
      </c>
      <c r="D167" s="32" t="e">
        <f t="shared" si="1"/>
        <v>#DIV/0!</v>
      </c>
    </row>
    <row r="168" spans="1:4">
      <c r="A168" s="27">
        <v>5400</v>
      </c>
      <c r="B168" s="25" t="s">
        <v>414</v>
      </c>
      <c r="C168" s="28">
        <v>0</v>
      </c>
      <c r="D168" s="32" t="e">
        <f t="shared" si="1"/>
        <v>#DIV/0!</v>
      </c>
    </row>
    <row r="169" spans="1:4">
      <c r="A169" s="27">
        <v>5410</v>
      </c>
      <c r="B169" s="25" t="s">
        <v>415</v>
      </c>
      <c r="C169" s="28">
        <v>0</v>
      </c>
      <c r="D169" s="32" t="e">
        <f t="shared" si="1"/>
        <v>#DIV/0!</v>
      </c>
    </row>
    <row r="170" spans="1:4">
      <c r="A170" s="27">
        <v>5411</v>
      </c>
      <c r="B170" s="25" t="s">
        <v>416</v>
      </c>
      <c r="C170" s="28">
        <v>0</v>
      </c>
      <c r="D170" s="32" t="e">
        <f t="shared" si="1"/>
        <v>#DIV/0!</v>
      </c>
    </row>
    <row r="171" spans="1:4">
      <c r="A171" s="27">
        <v>5412</v>
      </c>
      <c r="B171" s="25" t="s">
        <v>417</v>
      </c>
      <c r="C171" s="28">
        <v>0</v>
      </c>
      <c r="D171" s="32" t="e">
        <f t="shared" si="1"/>
        <v>#DIV/0!</v>
      </c>
    </row>
    <row r="172" spans="1:4">
      <c r="A172" s="27">
        <v>5420</v>
      </c>
      <c r="B172" s="25" t="s">
        <v>418</v>
      </c>
      <c r="C172" s="28">
        <v>0</v>
      </c>
      <c r="D172" s="32" t="e">
        <f t="shared" si="1"/>
        <v>#DIV/0!</v>
      </c>
    </row>
    <row r="173" spans="1:4">
      <c r="A173" s="27">
        <v>5421</v>
      </c>
      <c r="B173" s="25" t="s">
        <v>419</v>
      </c>
      <c r="C173" s="28">
        <v>0</v>
      </c>
      <c r="D173" s="32" t="e">
        <f t="shared" si="1"/>
        <v>#DIV/0!</v>
      </c>
    </row>
    <row r="174" spans="1:4">
      <c r="A174" s="27">
        <v>5422</v>
      </c>
      <c r="B174" s="25" t="s">
        <v>420</v>
      </c>
      <c r="C174" s="28">
        <v>0</v>
      </c>
      <c r="D174" s="32" t="e">
        <f t="shared" si="1"/>
        <v>#DIV/0!</v>
      </c>
    </row>
    <row r="175" spans="1:4">
      <c r="A175" s="27">
        <v>5430</v>
      </c>
      <c r="B175" s="25" t="s">
        <v>421</v>
      </c>
      <c r="C175" s="28">
        <v>0</v>
      </c>
      <c r="D175" s="32" t="e">
        <f t="shared" si="1"/>
        <v>#DIV/0!</v>
      </c>
    </row>
    <row r="176" spans="1:4">
      <c r="A176" s="27">
        <v>5431</v>
      </c>
      <c r="B176" s="25" t="s">
        <v>422</v>
      </c>
      <c r="C176" s="28">
        <v>0</v>
      </c>
      <c r="D176" s="32" t="e">
        <f t="shared" si="1"/>
        <v>#DIV/0!</v>
      </c>
    </row>
    <row r="177" spans="1:4">
      <c r="A177" s="27">
        <v>5432</v>
      </c>
      <c r="B177" s="25" t="s">
        <v>423</v>
      </c>
      <c r="C177" s="28">
        <v>0</v>
      </c>
      <c r="D177" s="32" t="e">
        <f t="shared" si="1"/>
        <v>#DIV/0!</v>
      </c>
    </row>
    <row r="178" spans="1:4">
      <c r="A178" s="27">
        <v>5440</v>
      </c>
      <c r="B178" s="25" t="s">
        <v>424</v>
      </c>
      <c r="C178" s="28">
        <v>0</v>
      </c>
      <c r="D178" s="32" t="e">
        <f t="shared" si="1"/>
        <v>#DIV/0!</v>
      </c>
    </row>
    <row r="179" spans="1:4">
      <c r="A179" s="27">
        <v>5441</v>
      </c>
      <c r="B179" s="25" t="s">
        <v>424</v>
      </c>
      <c r="C179" s="28">
        <v>0</v>
      </c>
      <c r="D179" s="32" t="e">
        <f t="shared" si="1"/>
        <v>#DIV/0!</v>
      </c>
    </row>
    <row r="180" spans="1:4">
      <c r="A180" s="27">
        <v>5450</v>
      </c>
      <c r="B180" s="25" t="s">
        <v>425</v>
      </c>
      <c r="C180" s="28">
        <v>0</v>
      </c>
      <c r="D180" s="32" t="e">
        <f t="shared" si="1"/>
        <v>#DIV/0!</v>
      </c>
    </row>
    <row r="181" spans="1:4">
      <c r="A181" s="27">
        <v>5451</v>
      </c>
      <c r="B181" s="25" t="s">
        <v>426</v>
      </c>
      <c r="C181" s="28">
        <v>0</v>
      </c>
      <c r="D181" s="32" t="e">
        <f t="shared" si="1"/>
        <v>#DIV/0!</v>
      </c>
    </row>
    <row r="182" spans="1:4">
      <c r="A182" s="27">
        <v>5452</v>
      </c>
      <c r="B182" s="25" t="s">
        <v>427</v>
      </c>
      <c r="C182" s="28">
        <v>0</v>
      </c>
      <c r="D182" s="32" t="e">
        <f t="shared" si="1"/>
        <v>#DIV/0!</v>
      </c>
    </row>
    <row r="183" spans="1:4">
      <c r="A183" s="27">
        <v>5500</v>
      </c>
      <c r="B183" s="25" t="s">
        <v>428</v>
      </c>
      <c r="C183" s="28">
        <v>0</v>
      </c>
      <c r="D183" s="32" t="e">
        <f t="shared" si="1"/>
        <v>#DIV/0!</v>
      </c>
    </row>
    <row r="184" spans="1:4">
      <c r="A184" s="27">
        <v>5510</v>
      </c>
      <c r="B184" s="25" t="s">
        <v>429</v>
      </c>
      <c r="C184" s="28">
        <v>0</v>
      </c>
      <c r="D184" s="32" t="e">
        <f t="shared" si="1"/>
        <v>#DIV/0!</v>
      </c>
    </row>
    <row r="185" spans="1:4">
      <c r="A185" s="27">
        <v>5511</v>
      </c>
      <c r="B185" s="25" t="s">
        <v>430</v>
      </c>
      <c r="C185" s="28">
        <v>0</v>
      </c>
      <c r="D185" s="32" t="e">
        <f t="shared" si="1"/>
        <v>#DIV/0!</v>
      </c>
    </row>
    <row r="186" spans="1:4">
      <c r="A186" s="27">
        <v>5512</v>
      </c>
      <c r="B186" s="25" t="s">
        <v>431</v>
      </c>
      <c r="C186" s="28">
        <v>0</v>
      </c>
      <c r="D186" s="32" t="e">
        <f t="shared" si="1"/>
        <v>#DIV/0!</v>
      </c>
    </row>
    <row r="187" spans="1:4">
      <c r="A187" s="27">
        <v>5513</v>
      </c>
      <c r="B187" s="25" t="s">
        <v>432</v>
      </c>
      <c r="C187" s="28">
        <v>0</v>
      </c>
      <c r="D187" s="32" t="e">
        <f t="shared" si="1"/>
        <v>#DIV/0!</v>
      </c>
    </row>
    <row r="188" spans="1:4">
      <c r="A188" s="27">
        <v>5514</v>
      </c>
      <c r="B188" s="25" t="s">
        <v>433</v>
      </c>
      <c r="C188" s="28">
        <v>0</v>
      </c>
      <c r="D188" s="32" t="e">
        <f t="shared" si="1"/>
        <v>#DIV/0!</v>
      </c>
    </row>
    <row r="189" spans="1:4">
      <c r="A189" s="27">
        <v>5515</v>
      </c>
      <c r="B189" s="25" t="s">
        <v>434</v>
      </c>
      <c r="C189" s="28">
        <v>0</v>
      </c>
      <c r="D189" s="32" t="e">
        <f t="shared" si="1"/>
        <v>#DIV/0!</v>
      </c>
    </row>
    <row r="190" spans="1:4">
      <c r="A190" s="27">
        <v>5516</v>
      </c>
      <c r="B190" s="25" t="s">
        <v>435</v>
      </c>
      <c r="C190" s="28">
        <v>0</v>
      </c>
      <c r="D190" s="32" t="e">
        <f t="shared" si="1"/>
        <v>#DIV/0!</v>
      </c>
    </row>
    <row r="191" spans="1:4">
      <c r="A191" s="27">
        <v>5517</v>
      </c>
      <c r="B191" s="25" t="s">
        <v>436</v>
      </c>
      <c r="C191" s="28">
        <v>0</v>
      </c>
      <c r="D191" s="32" t="e">
        <f t="shared" si="1"/>
        <v>#DIV/0!</v>
      </c>
    </row>
    <row r="192" spans="1:4">
      <c r="A192" s="27">
        <v>5518</v>
      </c>
      <c r="B192" s="25" t="s">
        <v>437</v>
      </c>
      <c r="C192" s="28">
        <v>0</v>
      </c>
      <c r="D192" s="32" t="e">
        <f t="shared" si="1"/>
        <v>#DIV/0!</v>
      </c>
    </row>
    <row r="193" spans="1:4">
      <c r="A193" s="27">
        <v>5520</v>
      </c>
      <c r="B193" s="25" t="s">
        <v>438</v>
      </c>
      <c r="C193" s="28">
        <v>0</v>
      </c>
      <c r="D193" s="32" t="e">
        <f t="shared" si="1"/>
        <v>#DIV/0!</v>
      </c>
    </row>
    <row r="194" spans="1:4">
      <c r="A194" s="27">
        <v>5521</v>
      </c>
      <c r="B194" s="25" t="s">
        <v>439</v>
      </c>
      <c r="C194" s="28">
        <v>0</v>
      </c>
      <c r="D194" s="32" t="e">
        <f t="shared" si="1"/>
        <v>#DIV/0!</v>
      </c>
    </row>
    <row r="195" spans="1:4">
      <c r="A195" s="27">
        <v>5522</v>
      </c>
      <c r="B195" s="25" t="s">
        <v>440</v>
      </c>
      <c r="C195" s="28">
        <v>0</v>
      </c>
      <c r="D195" s="32" t="e">
        <f t="shared" si="1"/>
        <v>#DIV/0!</v>
      </c>
    </row>
    <row r="196" spans="1:4">
      <c r="A196" s="27">
        <v>5530</v>
      </c>
      <c r="B196" s="25" t="s">
        <v>441</v>
      </c>
      <c r="C196" s="28">
        <v>0</v>
      </c>
      <c r="D196" s="32" t="e">
        <f t="shared" si="1"/>
        <v>#DIV/0!</v>
      </c>
    </row>
    <row r="197" spans="1:4">
      <c r="A197" s="27">
        <v>5531</v>
      </c>
      <c r="B197" s="25" t="s">
        <v>442</v>
      </c>
      <c r="C197" s="28">
        <v>0</v>
      </c>
      <c r="D197" s="32" t="e">
        <f t="shared" si="1"/>
        <v>#DIV/0!</v>
      </c>
    </row>
    <row r="198" spans="1:4">
      <c r="A198" s="27">
        <v>5532</v>
      </c>
      <c r="B198" s="25" t="s">
        <v>443</v>
      </c>
      <c r="C198" s="28">
        <v>0</v>
      </c>
      <c r="D198" s="32" t="e">
        <f t="shared" si="1"/>
        <v>#DIV/0!</v>
      </c>
    </row>
    <row r="199" spans="1:4">
      <c r="A199" s="27">
        <v>5533</v>
      </c>
      <c r="B199" s="25" t="s">
        <v>444</v>
      </c>
      <c r="C199" s="28">
        <v>0</v>
      </c>
      <c r="D199" s="32" t="e">
        <f t="shared" si="1"/>
        <v>#DIV/0!</v>
      </c>
    </row>
    <row r="200" spans="1:4">
      <c r="A200" s="27">
        <v>5534</v>
      </c>
      <c r="B200" s="25" t="s">
        <v>445</v>
      </c>
      <c r="C200" s="28">
        <v>0</v>
      </c>
      <c r="D200" s="32" t="e">
        <f t="shared" si="1"/>
        <v>#DIV/0!</v>
      </c>
    </row>
    <row r="201" spans="1:4">
      <c r="A201" s="27">
        <v>5535</v>
      </c>
      <c r="B201" s="25" t="s">
        <v>446</v>
      </c>
      <c r="C201" s="28">
        <v>0</v>
      </c>
      <c r="D201" s="32" t="e">
        <f t="shared" si="1"/>
        <v>#DIV/0!</v>
      </c>
    </row>
    <row r="202" spans="1:4">
      <c r="A202" s="27">
        <v>5540</v>
      </c>
      <c r="B202" s="25" t="s">
        <v>447</v>
      </c>
      <c r="C202" s="28">
        <v>0</v>
      </c>
      <c r="D202" s="32" t="e">
        <f t="shared" si="1"/>
        <v>#DIV/0!</v>
      </c>
    </row>
    <row r="203" spans="1:4">
      <c r="A203" s="27">
        <v>5541</v>
      </c>
      <c r="B203" s="25" t="s">
        <v>447</v>
      </c>
      <c r="C203" s="28">
        <v>0</v>
      </c>
      <c r="D203" s="32" t="e">
        <f t="shared" si="1"/>
        <v>#DIV/0!</v>
      </c>
    </row>
    <row r="204" spans="1:4">
      <c r="A204" s="27">
        <v>5550</v>
      </c>
      <c r="B204" s="25" t="s">
        <v>448</v>
      </c>
      <c r="C204" s="28">
        <v>0</v>
      </c>
      <c r="D204" s="32" t="e">
        <f t="shared" si="1"/>
        <v>#DIV/0!</v>
      </c>
    </row>
    <row r="205" spans="1:4">
      <c r="A205" s="27">
        <v>5551</v>
      </c>
      <c r="B205" s="25" t="s">
        <v>448</v>
      </c>
      <c r="C205" s="28">
        <v>0</v>
      </c>
      <c r="D205" s="32" t="e">
        <f t="shared" si="1"/>
        <v>#DIV/0!</v>
      </c>
    </row>
    <row r="206" spans="1:4">
      <c r="A206" s="27">
        <v>5590</v>
      </c>
      <c r="B206" s="25" t="s">
        <v>449</v>
      </c>
      <c r="C206" s="28">
        <v>0</v>
      </c>
      <c r="D206" s="32" t="e">
        <f t="shared" si="1"/>
        <v>#DIV/0!</v>
      </c>
    </row>
    <row r="207" spans="1:4">
      <c r="A207" s="27">
        <v>5591</v>
      </c>
      <c r="B207" s="25" t="s">
        <v>450</v>
      </c>
      <c r="C207" s="28">
        <v>0</v>
      </c>
      <c r="D207" s="32" t="e">
        <f t="shared" si="1"/>
        <v>#DIV/0!</v>
      </c>
    </row>
    <row r="208" spans="1:4">
      <c r="A208" s="27">
        <v>5592</v>
      </c>
      <c r="B208" s="25" t="s">
        <v>451</v>
      </c>
      <c r="C208" s="28">
        <v>0</v>
      </c>
      <c r="D208" s="32" t="e">
        <f t="shared" si="1"/>
        <v>#DIV/0!</v>
      </c>
    </row>
    <row r="209" spans="1:4">
      <c r="A209" s="27">
        <v>5593</v>
      </c>
      <c r="B209" s="25" t="s">
        <v>452</v>
      </c>
      <c r="C209" s="28">
        <v>0</v>
      </c>
      <c r="D209" s="32" t="e">
        <f t="shared" si="1"/>
        <v>#DIV/0!</v>
      </c>
    </row>
    <row r="210" spans="1:4">
      <c r="A210" s="27">
        <v>5594</v>
      </c>
      <c r="B210" s="25" t="s">
        <v>453</v>
      </c>
      <c r="C210" s="28">
        <v>0</v>
      </c>
      <c r="D210" s="32" t="e">
        <f t="shared" si="1"/>
        <v>#DIV/0!</v>
      </c>
    </row>
    <row r="211" spans="1:4">
      <c r="A211" s="27">
        <v>5595</v>
      </c>
      <c r="B211" s="25" t="s">
        <v>454</v>
      </c>
      <c r="C211" s="28">
        <v>0</v>
      </c>
      <c r="D211" s="32" t="e">
        <f t="shared" si="1"/>
        <v>#DIV/0!</v>
      </c>
    </row>
    <row r="212" spans="1:4">
      <c r="A212" s="27">
        <v>5596</v>
      </c>
      <c r="B212" s="25" t="s">
        <v>344</v>
      </c>
      <c r="C212" s="28">
        <v>0</v>
      </c>
      <c r="D212" s="32" t="e">
        <f t="shared" si="1"/>
        <v>#DIV/0!</v>
      </c>
    </row>
    <row r="213" spans="1:4">
      <c r="A213" s="27">
        <v>5597</v>
      </c>
      <c r="B213" s="25" t="s">
        <v>455</v>
      </c>
      <c r="C213" s="28">
        <v>0</v>
      </c>
      <c r="D213" s="32" t="e">
        <f t="shared" si="1"/>
        <v>#DIV/0!</v>
      </c>
    </row>
    <row r="214" spans="1:4">
      <c r="A214" s="27">
        <v>5599</v>
      </c>
      <c r="B214" s="25" t="s">
        <v>456</v>
      </c>
      <c r="C214" s="28">
        <v>0</v>
      </c>
      <c r="D214" s="32" t="e">
        <f t="shared" si="1"/>
        <v>#DIV/0!</v>
      </c>
    </row>
    <row r="215" spans="1:4">
      <c r="A215" s="27">
        <v>5600</v>
      </c>
      <c r="B215" s="25" t="s">
        <v>457</v>
      </c>
      <c r="C215" s="28">
        <v>0</v>
      </c>
      <c r="D215" s="32" t="e">
        <f t="shared" si="1"/>
        <v>#DIV/0!</v>
      </c>
    </row>
    <row r="216" spans="1:4">
      <c r="A216" s="27">
        <v>5610</v>
      </c>
      <c r="B216" s="25" t="s">
        <v>458</v>
      </c>
      <c r="C216" s="28">
        <v>0</v>
      </c>
      <c r="D216" s="32" t="e">
        <f t="shared" si="1"/>
        <v>#DIV/0!</v>
      </c>
    </row>
    <row r="217" spans="1:4">
      <c r="A217" s="27">
        <v>5611</v>
      </c>
      <c r="B217" s="25" t="s">
        <v>459</v>
      </c>
      <c r="C217" s="28">
        <v>0</v>
      </c>
      <c r="D217" s="32" t="e">
        <f t="shared" si="1"/>
        <v>#DIV/0!</v>
      </c>
    </row>
    <row r="219" spans="1:4">
      <c r="A219" s="147" t="s">
        <v>712</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0"/>
  <sheetViews>
    <sheetView zoomScale="120" zoomScaleNormal="120" workbookViewId="0">
      <selection activeCell="B196" sqref="B196"/>
    </sheetView>
  </sheetViews>
  <sheetFormatPr baseColWidth="10" defaultColWidth="9.140625" defaultRowHeight="11.25"/>
  <cols>
    <col min="1" max="1" width="10" style="25" customWidth="1"/>
    <col min="2" max="2" width="83" style="25" customWidth="1"/>
    <col min="3" max="3" width="27.42578125" style="25" customWidth="1"/>
    <col min="4" max="4" width="30" style="25" customWidth="1"/>
    <col min="5" max="5" width="16.7109375" style="25" customWidth="1"/>
    <col min="6" max="16384" width="9.140625" style="25"/>
  </cols>
  <sheetData>
    <row r="1" spans="1:5" s="30" customFormat="1" ht="18.95" customHeight="1">
      <c r="A1" s="747" t="str">
        <f>'ESF-DIF'!A1</f>
        <v>Sistema para el Desarrollo de la Familia en el Municipio de Leon Guanajuato</v>
      </c>
      <c r="B1" s="747"/>
      <c r="C1" s="747"/>
      <c r="D1" s="6" t="s">
        <v>42</v>
      </c>
      <c r="E1" s="21">
        <v>2018</v>
      </c>
    </row>
    <row r="2" spans="1:5" s="22" customFormat="1" ht="18.95" customHeight="1">
      <c r="A2" s="747" t="s">
        <v>256</v>
      </c>
      <c r="B2" s="747"/>
      <c r="C2" s="747"/>
      <c r="D2" s="6" t="s">
        <v>44</v>
      </c>
      <c r="E2" s="21" t="s">
        <v>45</v>
      </c>
    </row>
    <row r="3" spans="1:5" s="22" customFormat="1" ht="18.95" customHeight="1">
      <c r="A3" s="747" t="str">
        <f>'ESF-DIF'!A3</f>
        <v>Correspondiente del 01 Enero al 31 De Diciembre de 2018</v>
      </c>
      <c r="B3" s="747"/>
      <c r="C3" s="747"/>
      <c r="D3" s="6" t="s">
        <v>47</v>
      </c>
      <c r="E3" s="21">
        <v>4</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27">
        <v>4100</v>
      </c>
      <c r="B8" s="25" t="s">
        <v>259</v>
      </c>
      <c r="C8" s="28">
        <v>17620305.609999999</v>
      </c>
    </row>
    <row r="9" spans="1:5">
      <c r="A9" s="27">
        <v>4110</v>
      </c>
      <c r="B9" s="25" t="s">
        <v>260</v>
      </c>
      <c r="C9" s="28">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row>
    <row r="14" spans="1:5">
      <c r="A14" s="27">
        <v>4115</v>
      </c>
      <c r="B14" s="25" t="s">
        <v>265</v>
      </c>
      <c r="C14" s="28">
        <v>0</v>
      </c>
    </row>
    <row r="15" spans="1:5">
      <c r="A15" s="27">
        <v>4116</v>
      </c>
      <c r="B15" s="25" t="s">
        <v>266</v>
      </c>
      <c r="C15" s="28">
        <v>0</v>
      </c>
    </row>
    <row r="16" spans="1:5">
      <c r="A16" s="27">
        <v>4117</v>
      </c>
      <c r="B16" s="25" t="s">
        <v>267</v>
      </c>
      <c r="C16" s="28">
        <v>0</v>
      </c>
    </row>
    <row r="17" spans="1:4">
      <c r="A17" s="27">
        <v>4119</v>
      </c>
      <c r="B17" s="25" t="s">
        <v>268</v>
      </c>
      <c r="C17" s="28">
        <v>0</v>
      </c>
    </row>
    <row r="18" spans="1:4">
      <c r="A18" s="27">
        <v>4120</v>
      </c>
      <c r="B18" s="25" t="s">
        <v>269</v>
      </c>
      <c r="C18" s="28">
        <v>0</v>
      </c>
    </row>
    <row r="19" spans="1:4">
      <c r="A19" s="27">
        <v>4121</v>
      </c>
      <c r="B19" s="25" t="s">
        <v>270</v>
      </c>
      <c r="C19" s="28">
        <v>0</v>
      </c>
    </row>
    <row r="20" spans="1:4">
      <c r="A20" s="27">
        <v>4122</v>
      </c>
      <c r="B20" s="25" t="s">
        <v>271</v>
      </c>
      <c r="C20" s="28">
        <v>0</v>
      </c>
    </row>
    <row r="21" spans="1:4">
      <c r="A21" s="27">
        <v>4123</v>
      </c>
      <c r="B21" s="25" t="s">
        <v>272</v>
      </c>
      <c r="C21" s="28">
        <v>0</v>
      </c>
    </row>
    <row r="22" spans="1:4">
      <c r="A22" s="27">
        <v>4124</v>
      </c>
      <c r="B22" s="25" t="s">
        <v>273</v>
      </c>
      <c r="C22" s="28">
        <v>0</v>
      </c>
    </row>
    <row r="23" spans="1:4">
      <c r="A23" s="27">
        <v>4129</v>
      </c>
      <c r="B23" s="25" t="s">
        <v>274</v>
      </c>
      <c r="C23" s="31">
        <v>0</v>
      </c>
    </row>
    <row r="24" spans="1:4">
      <c r="A24" s="27">
        <v>4130</v>
      </c>
      <c r="B24" s="25" t="s">
        <v>275</v>
      </c>
      <c r="C24" s="31">
        <v>0</v>
      </c>
    </row>
    <row r="25" spans="1:4">
      <c r="A25" s="27">
        <v>4131</v>
      </c>
      <c r="B25" s="25" t="s">
        <v>276</v>
      </c>
      <c r="C25" s="31">
        <v>0</v>
      </c>
    </row>
    <row r="26" spans="1:4">
      <c r="A26" s="27">
        <v>4140</v>
      </c>
      <c r="B26" s="25" t="s">
        <v>277</v>
      </c>
      <c r="C26" s="31">
        <v>5204987.5</v>
      </c>
    </row>
    <row r="27" spans="1:4">
      <c r="A27" s="27">
        <v>4141</v>
      </c>
      <c r="B27" s="25" t="s">
        <v>278</v>
      </c>
      <c r="C27" s="31">
        <v>0</v>
      </c>
    </row>
    <row r="28" spans="1:4">
      <c r="A28" s="27">
        <v>4142</v>
      </c>
      <c r="B28" s="25" t="s">
        <v>279</v>
      </c>
      <c r="C28" s="31">
        <v>0</v>
      </c>
    </row>
    <row r="29" spans="1:4">
      <c r="A29" s="27">
        <v>4143</v>
      </c>
      <c r="B29" s="25" t="s">
        <v>280</v>
      </c>
      <c r="C29" s="31">
        <v>5204987.5</v>
      </c>
      <c r="D29" s="25" t="s">
        <v>281</v>
      </c>
    </row>
    <row r="30" spans="1:4">
      <c r="A30" s="27">
        <v>4144</v>
      </c>
      <c r="B30" s="25" t="s">
        <v>282</v>
      </c>
      <c r="C30" s="31">
        <v>0</v>
      </c>
    </row>
    <row r="31" spans="1:4">
      <c r="A31" s="27">
        <v>4149</v>
      </c>
      <c r="B31" s="25" t="s">
        <v>283</v>
      </c>
      <c r="C31" s="31">
        <v>0</v>
      </c>
    </row>
    <row r="32" spans="1:4">
      <c r="A32" s="27">
        <v>4150</v>
      </c>
      <c r="B32" s="25" t="s">
        <v>284</v>
      </c>
      <c r="C32" s="31">
        <v>3593648.5</v>
      </c>
    </row>
    <row r="33" spans="1:4">
      <c r="A33" s="27">
        <v>4151</v>
      </c>
      <c r="B33" s="25" t="s">
        <v>285</v>
      </c>
      <c r="C33" s="31">
        <v>0</v>
      </c>
    </row>
    <row r="34" spans="1:4">
      <c r="A34" s="27">
        <v>4152</v>
      </c>
      <c r="B34" s="25" t="s">
        <v>286</v>
      </c>
      <c r="C34" s="31">
        <v>0</v>
      </c>
    </row>
    <row r="35" spans="1:4">
      <c r="A35" s="27">
        <v>4153</v>
      </c>
      <c r="B35" s="25" t="s">
        <v>287</v>
      </c>
      <c r="C35" s="31">
        <v>0</v>
      </c>
    </row>
    <row r="36" spans="1:4">
      <c r="A36" s="27">
        <v>4159</v>
      </c>
      <c r="B36" s="25" t="s">
        <v>288</v>
      </c>
      <c r="C36" s="31">
        <v>3593648.5</v>
      </c>
      <c r="D36" s="25" t="s">
        <v>289</v>
      </c>
    </row>
    <row r="37" spans="1:4">
      <c r="A37" s="27">
        <v>4160</v>
      </c>
      <c r="B37" s="25" t="s">
        <v>290</v>
      </c>
      <c r="C37" s="31">
        <v>8821669.6099999994</v>
      </c>
    </row>
    <row r="38" spans="1:4">
      <c r="A38" s="27">
        <v>4161</v>
      </c>
      <c r="B38" s="25" t="s">
        <v>291</v>
      </c>
      <c r="C38" s="31">
        <v>0</v>
      </c>
    </row>
    <row r="39" spans="1:4">
      <c r="A39" s="27">
        <v>4162</v>
      </c>
      <c r="B39" s="25" t="s">
        <v>292</v>
      </c>
      <c r="C39" s="31">
        <v>0</v>
      </c>
    </row>
    <row r="40" spans="1:4">
      <c r="A40" s="27">
        <v>4163</v>
      </c>
      <c r="B40" s="25" t="s">
        <v>293</v>
      </c>
      <c r="C40" s="31">
        <v>0</v>
      </c>
    </row>
    <row r="41" spans="1:4">
      <c r="A41" s="27">
        <v>4164</v>
      </c>
      <c r="B41" s="25" t="s">
        <v>294</v>
      </c>
      <c r="C41" s="31">
        <v>0</v>
      </c>
    </row>
    <row r="42" spans="1:4">
      <c r="A42" s="27">
        <v>4165</v>
      </c>
      <c r="B42" s="25" t="s">
        <v>295</v>
      </c>
      <c r="C42" s="31">
        <v>0</v>
      </c>
    </row>
    <row r="43" spans="1:4">
      <c r="A43" s="27">
        <v>4166</v>
      </c>
      <c r="B43" s="25" t="s">
        <v>296</v>
      </c>
      <c r="C43" s="31">
        <v>0</v>
      </c>
    </row>
    <row r="44" spans="1:4">
      <c r="A44" s="27">
        <v>4167</v>
      </c>
      <c r="B44" s="25" t="s">
        <v>297</v>
      </c>
      <c r="C44" s="31">
        <v>0</v>
      </c>
    </row>
    <row r="45" spans="1:4">
      <c r="A45" s="27">
        <v>4168</v>
      </c>
      <c r="B45" s="25" t="s">
        <v>298</v>
      </c>
      <c r="C45" s="31">
        <v>0</v>
      </c>
    </row>
    <row r="46" spans="1:4">
      <c r="A46" s="27">
        <v>4169</v>
      </c>
      <c r="B46" s="25" t="s">
        <v>299</v>
      </c>
      <c r="C46" s="28">
        <v>8821669.6099999994</v>
      </c>
      <c r="D46" s="25" t="s">
        <v>300</v>
      </c>
    </row>
    <row r="47" spans="1:4">
      <c r="A47" s="27">
        <v>4170</v>
      </c>
      <c r="B47" s="25" t="s">
        <v>301</v>
      </c>
      <c r="C47" s="28">
        <v>0</v>
      </c>
    </row>
    <row r="48" spans="1:4">
      <c r="A48" s="27">
        <v>4171</v>
      </c>
      <c r="B48" s="25" t="s">
        <v>302</v>
      </c>
      <c r="C48" s="28">
        <v>0</v>
      </c>
    </row>
    <row r="49" spans="1:4">
      <c r="A49" s="27">
        <v>4172</v>
      </c>
      <c r="B49" s="25" t="s">
        <v>303</v>
      </c>
      <c r="C49" s="28">
        <v>0</v>
      </c>
    </row>
    <row r="50" spans="1:4">
      <c r="A50" s="27">
        <v>4173</v>
      </c>
      <c r="B50" s="25" t="s">
        <v>304</v>
      </c>
      <c r="C50" s="28">
        <v>0</v>
      </c>
    </row>
    <row r="51" spans="1:4">
      <c r="A51" s="27">
        <v>4174</v>
      </c>
      <c r="B51" s="25" t="s">
        <v>305</v>
      </c>
      <c r="C51" s="28">
        <v>0</v>
      </c>
    </row>
    <row r="52" spans="1:4">
      <c r="A52" s="27">
        <v>4190</v>
      </c>
      <c r="B52" s="25" t="s">
        <v>306</v>
      </c>
      <c r="C52" s="28">
        <v>0</v>
      </c>
    </row>
    <row r="53" spans="1:4">
      <c r="A53" s="27">
        <v>4191</v>
      </c>
      <c r="B53" s="25" t="s">
        <v>307</v>
      </c>
      <c r="C53" s="28">
        <v>0</v>
      </c>
    </row>
    <row r="54" spans="1:4">
      <c r="A54" s="27">
        <v>4192</v>
      </c>
      <c r="B54" s="25" t="s">
        <v>308</v>
      </c>
      <c r="C54" s="28">
        <v>0</v>
      </c>
    </row>
    <row r="55" spans="1:4">
      <c r="A55" s="27">
        <v>4200</v>
      </c>
      <c r="B55" s="25" t="s">
        <v>309</v>
      </c>
      <c r="C55" s="28">
        <v>111006251.56</v>
      </c>
    </row>
    <row r="56" spans="1:4">
      <c r="A56" s="27">
        <v>4210</v>
      </c>
      <c r="B56" s="25" t="s">
        <v>310</v>
      </c>
      <c r="C56" s="28">
        <v>2668307.52</v>
      </c>
    </row>
    <row r="57" spans="1:4">
      <c r="A57" s="27">
        <v>4211</v>
      </c>
      <c r="B57" s="25" t="s">
        <v>311</v>
      </c>
      <c r="C57" s="28">
        <v>0</v>
      </c>
    </row>
    <row r="58" spans="1:4">
      <c r="A58" s="27">
        <v>4212</v>
      </c>
      <c r="B58" s="25" t="s">
        <v>312</v>
      </c>
      <c r="C58" s="28">
        <v>0</v>
      </c>
    </row>
    <row r="59" spans="1:4">
      <c r="A59" s="27">
        <v>4213</v>
      </c>
      <c r="B59" s="25" t="s">
        <v>313</v>
      </c>
      <c r="C59" s="28">
        <v>2668307.52</v>
      </c>
      <c r="D59" s="25" t="s">
        <v>314</v>
      </c>
    </row>
    <row r="60" spans="1:4">
      <c r="A60" s="27">
        <v>4220</v>
      </c>
      <c r="B60" s="25" t="s">
        <v>315</v>
      </c>
      <c r="C60" s="28">
        <v>108337944.04000001</v>
      </c>
    </row>
    <row r="61" spans="1:4">
      <c r="A61" s="27">
        <v>4221</v>
      </c>
      <c r="B61" s="25" t="s">
        <v>316</v>
      </c>
      <c r="C61" s="28">
        <v>0</v>
      </c>
    </row>
    <row r="62" spans="1:4">
      <c r="A62" s="27">
        <v>4222</v>
      </c>
      <c r="B62" s="25" t="s">
        <v>317</v>
      </c>
      <c r="C62" s="28">
        <v>0</v>
      </c>
    </row>
    <row r="63" spans="1:4">
      <c r="A63" s="27">
        <v>4223</v>
      </c>
      <c r="B63" s="25" t="s">
        <v>318</v>
      </c>
      <c r="C63" s="28">
        <v>108337944.04000001</v>
      </c>
      <c r="D63" s="25" t="s">
        <v>319</v>
      </c>
    </row>
    <row r="64" spans="1:4">
      <c r="A64" s="27">
        <v>4224</v>
      </c>
      <c r="B64" s="25" t="s">
        <v>320</v>
      </c>
      <c r="C64" s="28">
        <v>0</v>
      </c>
    </row>
    <row r="65" spans="1:5">
      <c r="A65" s="27">
        <v>4225</v>
      </c>
      <c r="B65" s="25" t="s">
        <v>321</v>
      </c>
      <c r="C65" s="28">
        <v>0</v>
      </c>
    </row>
    <row r="66" spans="1:5">
      <c r="A66" s="27">
        <v>4226</v>
      </c>
      <c r="B66" s="25" t="s">
        <v>322</v>
      </c>
      <c r="C66" s="28">
        <v>0</v>
      </c>
    </row>
    <row r="68" spans="1:5">
      <c r="A68" s="24" t="s">
        <v>323</v>
      </c>
      <c r="B68" s="24"/>
      <c r="C68" s="24"/>
      <c r="D68" s="24"/>
      <c r="E68" s="24"/>
    </row>
    <row r="69" spans="1:5">
      <c r="A69" s="26" t="s">
        <v>110</v>
      </c>
      <c r="B69" s="26" t="s">
        <v>111</v>
      </c>
      <c r="C69" s="26" t="s">
        <v>112</v>
      </c>
      <c r="D69" s="26" t="s">
        <v>234</v>
      </c>
      <c r="E69" s="26" t="s">
        <v>128</v>
      </c>
    </row>
    <row r="70" spans="1:5">
      <c r="A70" s="27">
        <v>4300</v>
      </c>
      <c r="B70" s="25" t="s">
        <v>324</v>
      </c>
      <c r="C70" s="28">
        <v>1953708.97</v>
      </c>
    </row>
    <row r="71" spans="1:5">
      <c r="A71" s="27">
        <v>4310</v>
      </c>
      <c r="B71" s="25" t="s">
        <v>325</v>
      </c>
      <c r="C71" s="28">
        <v>1953708.97</v>
      </c>
      <c r="D71" s="25" t="s">
        <v>326</v>
      </c>
      <c r="E71" s="25" t="s">
        <v>327</v>
      </c>
    </row>
    <row r="72" spans="1:5">
      <c r="A72" s="27">
        <v>4311</v>
      </c>
      <c r="B72" s="25" t="s">
        <v>328</v>
      </c>
      <c r="C72" s="28">
        <v>1953708.97</v>
      </c>
    </row>
    <row r="73" spans="1:5">
      <c r="A73" s="27">
        <v>4319</v>
      </c>
      <c r="B73" s="25" t="s">
        <v>329</v>
      </c>
      <c r="C73" s="28">
        <v>0</v>
      </c>
    </row>
    <row r="74" spans="1:5">
      <c r="A74" s="27">
        <v>4320</v>
      </c>
      <c r="B74" s="25" t="s">
        <v>330</v>
      </c>
      <c r="C74" s="28">
        <v>0</v>
      </c>
    </row>
    <row r="75" spans="1:5">
      <c r="A75" s="27">
        <v>4321</v>
      </c>
      <c r="B75" s="25" t="s">
        <v>331</v>
      </c>
      <c r="C75" s="28">
        <v>0</v>
      </c>
    </row>
    <row r="76" spans="1:5">
      <c r="A76" s="27">
        <v>4322</v>
      </c>
      <c r="B76" s="25" t="s">
        <v>332</v>
      </c>
      <c r="C76" s="28">
        <v>0</v>
      </c>
    </row>
    <row r="77" spans="1:5">
      <c r="A77" s="27">
        <v>4323</v>
      </c>
      <c r="B77" s="25" t="s">
        <v>333</v>
      </c>
      <c r="C77" s="28">
        <v>0</v>
      </c>
    </row>
    <row r="78" spans="1:5">
      <c r="A78" s="27">
        <v>4324</v>
      </c>
      <c r="B78" s="25" t="s">
        <v>334</v>
      </c>
      <c r="C78" s="28">
        <v>0</v>
      </c>
    </row>
    <row r="79" spans="1:5">
      <c r="A79" s="27">
        <v>4325</v>
      </c>
      <c r="B79" s="25" t="s">
        <v>335</v>
      </c>
      <c r="C79" s="28">
        <v>0</v>
      </c>
    </row>
    <row r="80" spans="1:5">
      <c r="A80" s="27">
        <v>4330</v>
      </c>
      <c r="B80" s="25" t="s">
        <v>336</v>
      </c>
      <c r="C80" s="28">
        <v>0</v>
      </c>
    </row>
    <row r="81" spans="1:5">
      <c r="A81" s="27">
        <v>4331</v>
      </c>
      <c r="B81" s="25" t="s">
        <v>336</v>
      </c>
      <c r="C81" s="28">
        <v>0</v>
      </c>
    </row>
    <row r="82" spans="1:5">
      <c r="A82" s="27">
        <v>4340</v>
      </c>
      <c r="B82" s="25" t="s">
        <v>337</v>
      </c>
      <c r="C82" s="28">
        <v>0</v>
      </c>
    </row>
    <row r="83" spans="1:5">
      <c r="A83" s="27">
        <v>4341</v>
      </c>
      <c r="B83" s="25" t="s">
        <v>338</v>
      </c>
      <c r="C83" s="28">
        <v>0</v>
      </c>
    </row>
    <row r="84" spans="1:5">
      <c r="A84" s="27">
        <v>4390</v>
      </c>
      <c r="B84" s="25" t="s">
        <v>339</v>
      </c>
      <c r="C84" s="28">
        <v>0</v>
      </c>
    </row>
    <row r="85" spans="1:5">
      <c r="A85" s="27">
        <v>4391</v>
      </c>
      <c r="B85" s="25" t="s">
        <v>340</v>
      </c>
      <c r="C85" s="28">
        <v>0</v>
      </c>
    </row>
    <row r="86" spans="1:5">
      <c r="A86" s="27">
        <v>4392</v>
      </c>
      <c r="B86" s="25" t="s">
        <v>341</v>
      </c>
      <c r="C86" s="28">
        <v>0</v>
      </c>
    </row>
    <row r="87" spans="1:5">
      <c r="A87" s="27">
        <v>4393</v>
      </c>
      <c r="B87" s="25" t="s">
        <v>342</v>
      </c>
      <c r="C87" s="28">
        <v>0</v>
      </c>
    </row>
    <row r="88" spans="1:5">
      <c r="A88" s="27">
        <v>4394</v>
      </c>
      <c r="B88" s="25" t="s">
        <v>343</v>
      </c>
      <c r="C88" s="28">
        <v>0</v>
      </c>
    </row>
    <row r="89" spans="1:5">
      <c r="A89" s="27">
        <v>4395</v>
      </c>
      <c r="B89" s="25" t="s">
        <v>344</v>
      </c>
      <c r="C89" s="28">
        <v>0</v>
      </c>
    </row>
    <row r="90" spans="1:5">
      <c r="A90" s="27">
        <v>4396</v>
      </c>
      <c r="B90" s="25" t="s">
        <v>345</v>
      </c>
      <c r="C90" s="28">
        <v>0</v>
      </c>
    </row>
    <row r="91" spans="1:5">
      <c r="A91" s="27">
        <v>4399</v>
      </c>
      <c r="B91" s="25" t="s">
        <v>339</v>
      </c>
      <c r="C91" s="28">
        <v>0</v>
      </c>
    </row>
    <row r="94" spans="1:5">
      <c r="A94" s="24" t="s">
        <v>346</v>
      </c>
      <c r="B94" s="24"/>
      <c r="C94" s="24"/>
      <c r="D94" s="24"/>
      <c r="E94" s="24"/>
    </row>
    <row r="95" spans="1:5">
      <c r="A95" s="26" t="s">
        <v>110</v>
      </c>
      <c r="B95" s="26" t="s">
        <v>111</v>
      </c>
      <c r="C95" s="26" t="s">
        <v>112</v>
      </c>
      <c r="D95" s="26" t="s">
        <v>347</v>
      </c>
      <c r="E95" s="26" t="s">
        <v>128</v>
      </c>
    </row>
    <row r="96" spans="1:5">
      <c r="A96" s="27">
        <v>5000</v>
      </c>
      <c r="B96" s="25" t="s">
        <v>348</v>
      </c>
      <c r="C96" s="28">
        <v>126716553.13</v>
      </c>
      <c r="D96" s="32">
        <v>1</v>
      </c>
    </row>
    <row r="97" spans="1:4">
      <c r="A97" s="27">
        <v>5100</v>
      </c>
      <c r="B97" s="25" t="s">
        <v>349</v>
      </c>
      <c r="C97" s="28">
        <v>113431933.22</v>
      </c>
      <c r="D97" s="32">
        <v>0.92545926965244862</v>
      </c>
    </row>
    <row r="98" spans="1:4">
      <c r="A98" s="27">
        <v>5110</v>
      </c>
      <c r="B98" s="25" t="s">
        <v>350</v>
      </c>
      <c r="C98" s="28">
        <v>91731789.129999995</v>
      </c>
      <c r="D98" s="32">
        <v>0.7777621220162424</v>
      </c>
    </row>
    <row r="99" spans="1:4">
      <c r="A99" s="27">
        <v>5111</v>
      </c>
      <c r="B99" s="25" t="s">
        <v>351</v>
      </c>
      <c r="C99" s="28">
        <v>60750413.369999997</v>
      </c>
      <c r="D99" s="32">
        <v>0.52395219006549798</v>
      </c>
    </row>
    <row r="100" spans="1:4">
      <c r="A100" s="27">
        <v>5112</v>
      </c>
      <c r="B100" s="25" t="s">
        <v>352</v>
      </c>
      <c r="C100" s="28">
        <v>0</v>
      </c>
      <c r="D100" s="32">
        <v>0</v>
      </c>
    </row>
    <row r="101" spans="1:4">
      <c r="A101" s="27">
        <v>5113</v>
      </c>
      <c r="B101" s="25" t="s">
        <v>353</v>
      </c>
      <c r="C101" s="28">
        <v>8648557.2300000004</v>
      </c>
      <c r="D101" s="32">
        <v>6.9621000320293808E-2</v>
      </c>
    </row>
    <row r="102" spans="1:4">
      <c r="A102" s="27">
        <v>5114</v>
      </c>
      <c r="B102" s="25" t="s">
        <v>354</v>
      </c>
      <c r="C102" s="28">
        <v>14063455.92</v>
      </c>
      <c r="D102" s="32">
        <v>0.11547688408041849</v>
      </c>
    </row>
    <row r="103" spans="1:4">
      <c r="A103" s="27">
        <v>5115</v>
      </c>
      <c r="B103" s="25" t="s">
        <v>355</v>
      </c>
      <c r="C103" s="28">
        <v>8269362.6100000003</v>
      </c>
      <c r="D103" s="32">
        <v>6.8712047550032004E-2</v>
      </c>
    </row>
    <row r="104" spans="1:4">
      <c r="A104" s="27">
        <v>5116</v>
      </c>
      <c r="B104" s="25" t="s">
        <v>356</v>
      </c>
      <c r="C104" s="28">
        <v>0</v>
      </c>
      <c r="D104" s="32">
        <v>0</v>
      </c>
    </row>
    <row r="105" spans="1:4">
      <c r="A105" s="27">
        <v>5120</v>
      </c>
      <c r="B105" s="25" t="s">
        <v>357</v>
      </c>
      <c r="C105" s="28">
        <v>5409417.5800000001</v>
      </c>
      <c r="D105" s="32">
        <v>4.2747141158318167E-2</v>
      </c>
    </row>
    <row r="106" spans="1:4">
      <c r="A106" s="27">
        <v>5121</v>
      </c>
      <c r="B106" s="25" t="s">
        <v>358</v>
      </c>
      <c r="C106" s="28">
        <v>1581586.16</v>
      </c>
      <c r="D106" s="32">
        <v>1.5000458404511899E-2</v>
      </c>
    </row>
    <row r="107" spans="1:4">
      <c r="A107" s="27">
        <v>5122</v>
      </c>
      <c r="B107" s="25" t="s">
        <v>359</v>
      </c>
      <c r="C107" s="28">
        <v>669210.29</v>
      </c>
      <c r="D107" s="32">
        <v>4.6011354403908194E-3</v>
      </c>
    </row>
    <row r="108" spans="1:4">
      <c r="A108" s="27">
        <v>5123</v>
      </c>
      <c r="B108" s="25" t="s">
        <v>360</v>
      </c>
      <c r="C108" s="28">
        <v>0</v>
      </c>
      <c r="D108" s="32">
        <v>0</v>
      </c>
    </row>
    <row r="109" spans="1:4">
      <c r="A109" s="27">
        <v>5124</v>
      </c>
      <c r="B109" s="25" t="s">
        <v>361</v>
      </c>
      <c r="C109" s="28">
        <v>1177752.6100000001</v>
      </c>
      <c r="D109" s="32">
        <v>7.625495444163158E-3</v>
      </c>
    </row>
    <row r="110" spans="1:4">
      <c r="A110" s="27">
        <v>5125</v>
      </c>
      <c r="B110" s="25" t="s">
        <v>362</v>
      </c>
      <c r="C110" s="28">
        <v>162127.94</v>
      </c>
      <c r="D110" s="32">
        <v>4.8115568186368171E-4</v>
      </c>
    </row>
    <row r="111" spans="1:4">
      <c r="A111" s="27">
        <v>5126</v>
      </c>
      <c r="B111" s="25" t="s">
        <v>363</v>
      </c>
      <c r="C111" s="28">
        <v>1470946.1</v>
      </c>
      <c r="D111" s="32">
        <v>1.1386806251970348E-2</v>
      </c>
    </row>
    <row r="112" spans="1:4">
      <c r="A112" s="27">
        <v>5127</v>
      </c>
      <c r="B112" s="25" t="s">
        <v>364</v>
      </c>
      <c r="C112" s="28">
        <v>118912.89</v>
      </c>
      <c r="D112" s="32">
        <v>2.0362087165465594E-3</v>
      </c>
    </row>
    <row r="113" spans="1:4">
      <c r="A113" s="27">
        <v>5128</v>
      </c>
      <c r="B113" s="25" t="s">
        <v>365</v>
      </c>
      <c r="C113" s="28">
        <v>0</v>
      </c>
      <c r="D113" s="32">
        <v>0</v>
      </c>
    </row>
    <row r="114" spans="1:4">
      <c r="A114" s="27">
        <v>5129</v>
      </c>
      <c r="B114" s="25" t="s">
        <v>366</v>
      </c>
      <c r="C114" s="28">
        <v>228881.59</v>
      </c>
      <c r="D114" s="32">
        <v>1.6158812188717003E-3</v>
      </c>
    </row>
    <row r="115" spans="1:4">
      <c r="A115" s="27">
        <v>5130</v>
      </c>
      <c r="B115" s="25" t="s">
        <v>367</v>
      </c>
      <c r="C115" s="28">
        <v>16290726.51</v>
      </c>
      <c r="D115" s="32">
        <v>0.10495000647788809</v>
      </c>
    </row>
    <row r="116" spans="1:4">
      <c r="A116" s="27">
        <v>5131</v>
      </c>
      <c r="B116" s="25" t="s">
        <v>368</v>
      </c>
      <c r="C116" s="28">
        <v>1906987.72</v>
      </c>
      <c r="D116" s="32">
        <v>1.3854969294522484E-2</v>
      </c>
    </row>
    <row r="117" spans="1:4">
      <c r="A117" s="27">
        <v>5132</v>
      </c>
      <c r="B117" s="25" t="s">
        <v>369</v>
      </c>
      <c r="C117" s="28">
        <v>82020.490000000005</v>
      </c>
      <c r="D117" s="32">
        <v>5.027647093634606E-4</v>
      </c>
    </row>
    <row r="118" spans="1:4">
      <c r="A118" s="27">
        <v>5133</v>
      </c>
      <c r="B118" s="25" t="s">
        <v>370</v>
      </c>
      <c r="C118" s="28">
        <v>5455293.1600000001</v>
      </c>
      <c r="D118" s="32">
        <v>3.4234174950034335E-2</v>
      </c>
    </row>
    <row r="119" spans="1:4">
      <c r="A119" s="27">
        <v>5134</v>
      </c>
      <c r="B119" s="25" t="s">
        <v>371</v>
      </c>
      <c r="C119" s="28">
        <v>444481.11</v>
      </c>
      <c r="D119" s="32">
        <v>2.2820340617476548E-3</v>
      </c>
    </row>
    <row r="120" spans="1:4">
      <c r="A120" s="27">
        <v>5135</v>
      </c>
      <c r="B120" s="25" t="s">
        <v>372</v>
      </c>
      <c r="C120" s="28">
        <v>3461092.04</v>
      </c>
      <c r="D120" s="32">
        <v>2.7748934496073342E-2</v>
      </c>
    </row>
    <row r="121" spans="1:4">
      <c r="A121" s="27">
        <v>5136</v>
      </c>
      <c r="B121" s="25" t="s">
        <v>373</v>
      </c>
      <c r="C121" s="28">
        <v>144063.79999999999</v>
      </c>
      <c r="D121" s="32">
        <v>1.5780794175910163E-3</v>
      </c>
    </row>
    <row r="122" spans="1:4">
      <c r="A122" s="27">
        <v>5137</v>
      </c>
      <c r="B122" s="25" t="s">
        <v>374</v>
      </c>
      <c r="C122" s="28">
        <v>237545.39</v>
      </c>
      <c r="D122" s="32">
        <v>1.922309049153264E-3</v>
      </c>
    </row>
    <row r="123" spans="1:4">
      <c r="A123" s="27">
        <v>5138</v>
      </c>
      <c r="B123" s="25" t="s">
        <v>375</v>
      </c>
      <c r="C123" s="28">
        <v>2876866.41</v>
      </c>
      <c r="D123" s="32">
        <v>1.0014835435089707E-2</v>
      </c>
    </row>
    <row r="124" spans="1:4">
      <c r="A124" s="27">
        <v>5139</v>
      </c>
      <c r="B124" s="25" t="s">
        <v>376</v>
      </c>
      <c r="C124" s="28">
        <v>1682376.39</v>
      </c>
      <c r="D124" s="32">
        <v>1.2811905064312823E-2</v>
      </c>
    </row>
    <row r="125" spans="1:4">
      <c r="A125" s="27">
        <v>5200</v>
      </c>
      <c r="B125" s="25" t="s">
        <v>377</v>
      </c>
      <c r="C125" s="28">
        <v>9232947.8300000001</v>
      </c>
      <c r="D125" s="32">
        <v>3.9945528853397895E-2</v>
      </c>
    </row>
    <row r="126" spans="1:4">
      <c r="A126" s="27">
        <v>5210</v>
      </c>
      <c r="B126" s="25" t="s">
        <v>378</v>
      </c>
      <c r="C126" s="28">
        <v>0</v>
      </c>
      <c r="D126" s="32">
        <v>0</v>
      </c>
    </row>
    <row r="127" spans="1:4">
      <c r="A127" s="27">
        <v>5211</v>
      </c>
      <c r="B127" s="25" t="s">
        <v>379</v>
      </c>
      <c r="C127" s="28">
        <v>0</v>
      </c>
      <c r="D127" s="32">
        <v>0</v>
      </c>
    </row>
    <row r="128" spans="1:4">
      <c r="A128" s="27">
        <v>5212</v>
      </c>
      <c r="B128" s="25" t="s">
        <v>380</v>
      </c>
      <c r="C128" s="28">
        <v>0</v>
      </c>
      <c r="D128" s="32">
        <v>0</v>
      </c>
    </row>
    <row r="129" spans="1:4">
      <c r="A129" s="27">
        <v>5220</v>
      </c>
      <c r="B129" s="25" t="s">
        <v>381</v>
      </c>
      <c r="C129" s="28">
        <v>1275801.3999999999</v>
      </c>
      <c r="D129" s="32">
        <v>0</v>
      </c>
    </row>
    <row r="130" spans="1:4">
      <c r="A130" s="27">
        <v>5221</v>
      </c>
      <c r="B130" s="25" t="s">
        <v>382</v>
      </c>
      <c r="C130" s="28">
        <v>0</v>
      </c>
      <c r="D130" s="32">
        <v>0</v>
      </c>
    </row>
    <row r="131" spans="1:4">
      <c r="A131" s="27">
        <v>5222</v>
      </c>
      <c r="B131" s="25" t="s">
        <v>383</v>
      </c>
      <c r="C131" s="28">
        <v>0</v>
      </c>
      <c r="D131" s="32">
        <v>0</v>
      </c>
    </row>
    <row r="132" spans="1:4">
      <c r="A132" s="27">
        <v>5230</v>
      </c>
      <c r="B132" s="25" t="s">
        <v>318</v>
      </c>
      <c r="C132" s="28">
        <v>0</v>
      </c>
      <c r="D132" s="32">
        <v>0</v>
      </c>
    </row>
    <row r="133" spans="1:4">
      <c r="A133" s="27">
        <v>5231</v>
      </c>
      <c r="B133" s="25" t="s">
        <v>384</v>
      </c>
      <c r="C133" s="28">
        <v>0</v>
      </c>
      <c r="D133" s="32">
        <v>0</v>
      </c>
    </row>
    <row r="134" spans="1:4">
      <c r="A134" s="27">
        <v>5232</v>
      </c>
      <c r="B134" s="25" t="s">
        <v>385</v>
      </c>
      <c r="C134" s="28">
        <v>0</v>
      </c>
      <c r="D134" s="32">
        <v>0</v>
      </c>
    </row>
    <row r="135" spans="1:4">
      <c r="A135" s="27">
        <v>5240</v>
      </c>
      <c r="B135" s="25" t="s">
        <v>320</v>
      </c>
      <c r="C135" s="28">
        <v>7957146.4299999997</v>
      </c>
      <c r="D135" s="32">
        <v>3.9945528853397895E-2</v>
      </c>
    </row>
    <row r="136" spans="1:4">
      <c r="A136" s="27">
        <v>5241</v>
      </c>
      <c r="B136" s="25" t="s">
        <v>386</v>
      </c>
      <c r="C136" s="28">
        <v>6145424.8600000003</v>
      </c>
      <c r="D136" s="32">
        <v>2.446434307044654E-2</v>
      </c>
    </row>
    <row r="137" spans="1:4">
      <c r="A137" s="27">
        <v>5242</v>
      </c>
      <c r="B137" s="25" t="s">
        <v>387</v>
      </c>
      <c r="C137" s="28">
        <v>0</v>
      </c>
      <c r="D137" s="32">
        <v>0</v>
      </c>
    </row>
    <row r="138" spans="1:4">
      <c r="A138" s="27">
        <v>5243</v>
      </c>
      <c r="B138" s="25" t="s">
        <v>388</v>
      </c>
      <c r="C138" s="28">
        <v>1811721.57</v>
      </c>
      <c r="D138" s="32">
        <v>1.5481185782951355E-2</v>
      </c>
    </row>
    <row r="139" spans="1:4">
      <c r="A139" s="27">
        <v>5244</v>
      </c>
      <c r="B139" s="25" t="s">
        <v>389</v>
      </c>
      <c r="C139" s="28">
        <v>0</v>
      </c>
      <c r="D139" s="32">
        <v>0</v>
      </c>
    </row>
    <row r="140" spans="1:4">
      <c r="A140" s="27">
        <v>5250</v>
      </c>
      <c r="B140" s="25" t="s">
        <v>321</v>
      </c>
      <c r="C140" s="28">
        <v>0</v>
      </c>
      <c r="D140" s="32">
        <v>0</v>
      </c>
    </row>
    <row r="141" spans="1:4">
      <c r="A141" s="27">
        <v>5251</v>
      </c>
      <c r="B141" s="25" t="s">
        <v>390</v>
      </c>
      <c r="C141" s="28">
        <v>0</v>
      </c>
      <c r="D141" s="32">
        <v>0</v>
      </c>
    </row>
    <row r="142" spans="1:4">
      <c r="A142" s="27">
        <v>5252</v>
      </c>
      <c r="B142" s="25" t="s">
        <v>391</v>
      </c>
      <c r="C142" s="28">
        <v>0</v>
      </c>
      <c r="D142" s="32">
        <v>0</v>
      </c>
    </row>
    <row r="143" spans="1:4">
      <c r="A143" s="27">
        <v>5259</v>
      </c>
      <c r="B143" s="25" t="s">
        <v>392</v>
      </c>
      <c r="C143" s="28">
        <v>0</v>
      </c>
      <c r="D143" s="32">
        <v>0</v>
      </c>
    </row>
    <row r="144" spans="1:4">
      <c r="A144" s="27">
        <v>5260</v>
      </c>
      <c r="B144" s="25" t="s">
        <v>393</v>
      </c>
      <c r="C144" s="28">
        <v>0</v>
      </c>
      <c r="D144" s="32">
        <v>0</v>
      </c>
    </row>
    <row r="145" spans="1:4">
      <c r="A145" s="27">
        <v>5261</v>
      </c>
      <c r="B145" s="25" t="s">
        <v>394</v>
      </c>
      <c r="C145" s="28">
        <v>0</v>
      </c>
      <c r="D145" s="32">
        <v>0</v>
      </c>
    </row>
    <row r="146" spans="1:4">
      <c r="A146" s="27">
        <v>5262</v>
      </c>
      <c r="B146" s="25" t="s">
        <v>395</v>
      </c>
      <c r="C146" s="28">
        <v>0</v>
      </c>
      <c r="D146" s="32">
        <v>0</v>
      </c>
    </row>
    <row r="147" spans="1:4">
      <c r="A147" s="27">
        <v>5270</v>
      </c>
      <c r="B147" s="25" t="s">
        <v>396</v>
      </c>
      <c r="C147" s="28">
        <v>0</v>
      </c>
      <c r="D147" s="32">
        <v>0</v>
      </c>
    </row>
    <row r="148" spans="1:4">
      <c r="A148" s="27">
        <v>5271</v>
      </c>
      <c r="B148" s="25" t="s">
        <v>397</v>
      </c>
      <c r="C148" s="28">
        <v>0</v>
      </c>
      <c r="D148" s="32">
        <v>0</v>
      </c>
    </row>
    <row r="149" spans="1:4">
      <c r="A149" s="27">
        <v>5280</v>
      </c>
      <c r="B149" s="25" t="s">
        <v>398</v>
      </c>
      <c r="C149" s="28">
        <v>0</v>
      </c>
      <c r="D149" s="32">
        <v>0</v>
      </c>
    </row>
    <row r="150" spans="1:4">
      <c r="A150" s="27">
        <v>5281</v>
      </c>
      <c r="B150" s="25" t="s">
        <v>399</v>
      </c>
      <c r="C150" s="28">
        <v>0</v>
      </c>
      <c r="D150" s="32">
        <v>0</v>
      </c>
    </row>
    <row r="151" spans="1:4">
      <c r="A151" s="27">
        <v>5282</v>
      </c>
      <c r="B151" s="25" t="s">
        <v>400</v>
      </c>
      <c r="C151" s="28">
        <v>0</v>
      </c>
      <c r="D151" s="32">
        <v>0</v>
      </c>
    </row>
    <row r="152" spans="1:4">
      <c r="A152" s="27">
        <v>5283</v>
      </c>
      <c r="B152" s="25" t="s">
        <v>401</v>
      </c>
      <c r="C152" s="28">
        <v>0</v>
      </c>
      <c r="D152" s="32">
        <v>0</v>
      </c>
    </row>
    <row r="153" spans="1:4">
      <c r="A153" s="27">
        <v>5284</v>
      </c>
      <c r="B153" s="25" t="s">
        <v>402</v>
      </c>
      <c r="C153" s="28">
        <v>0</v>
      </c>
      <c r="D153" s="32">
        <v>0</v>
      </c>
    </row>
    <row r="154" spans="1:4">
      <c r="A154" s="27">
        <v>5285</v>
      </c>
      <c r="B154" s="25" t="s">
        <v>403</v>
      </c>
      <c r="C154" s="28">
        <v>0</v>
      </c>
      <c r="D154" s="32">
        <v>0</v>
      </c>
    </row>
    <row r="155" spans="1:4">
      <c r="A155" s="27">
        <v>5290</v>
      </c>
      <c r="B155" s="25" t="s">
        <v>404</v>
      </c>
      <c r="C155" s="28">
        <v>0</v>
      </c>
      <c r="D155" s="32">
        <v>0</v>
      </c>
    </row>
    <row r="156" spans="1:4">
      <c r="A156" s="27">
        <v>5291</v>
      </c>
      <c r="B156" s="25" t="s">
        <v>405</v>
      </c>
      <c r="C156" s="28">
        <v>0</v>
      </c>
      <c r="D156" s="32">
        <v>0</v>
      </c>
    </row>
    <row r="157" spans="1:4">
      <c r="A157" s="27">
        <v>5292</v>
      </c>
      <c r="B157" s="25" t="s">
        <v>406</v>
      </c>
      <c r="C157" s="28">
        <v>0</v>
      </c>
      <c r="D157" s="32">
        <v>0</v>
      </c>
    </row>
    <row r="158" spans="1:4">
      <c r="A158" s="27">
        <v>5300</v>
      </c>
      <c r="B158" s="25" t="s">
        <v>407</v>
      </c>
      <c r="C158" s="28">
        <v>0</v>
      </c>
      <c r="D158" s="32">
        <v>0</v>
      </c>
    </row>
    <row r="159" spans="1:4">
      <c r="A159" s="27">
        <v>5310</v>
      </c>
      <c r="B159" s="25" t="s">
        <v>311</v>
      </c>
      <c r="C159" s="28">
        <v>0</v>
      </c>
      <c r="D159" s="32">
        <v>0</v>
      </c>
    </row>
    <row r="160" spans="1:4">
      <c r="A160" s="27">
        <v>5311</v>
      </c>
      <c r="B160" s="25" t="s">
        <v>408</v>
      </c>
      <c r="C160" s="28">
        <v>0</v>
      </c>
      <c r="D160" s="32">
        <v>0</v>
      </c>
    </row>
    <row r="161" spans="1:4">
      <c r="A161" s="27">
        <v>5312</v>
      </c>
      <c r="B161" s="25" t="s">
        <v>409</v>
      </c>
      <c r="C161" s="28">
        <v>0</v>
      </c>
      <c r="D161" s="32">
        <v>0</v>
      </c>
    </row>
    <row r="162" spans="1:4">
      <c r="A162" s="27">
        <v>5320</v>
      </c>
      <c r="B162" s="25" t="s">
        <v>312</v>
      </c>
      <c r="C162" s="28">
        <v>0</v>
      </c>
      <c r="D162" s="32">
        <v>0</v>
      </c>
    </row>
    <row r="163" spans="1:4">
      <c r="A163" s="27">
        <v>5321</v>
      </c>
      <c r="B163" s="25" t="s">
        <v>410</v>
      </c>
      <c r="C163" s="28">
        <v>0</v>
      </c>
      <c r="D163" s="32">
        <v>0</v>
      </c>
    </row>
    <row r="164" spans="1:4">
      <c r="A164" s="27">
        <v>5322</v>
      </c>
      <c r="B164" s="25" t="s">
        <v>411</v>
      </c>
      <c r="C164" s="28">
        <v>0</v>
      </c>
      <c r="D164" s="32">
        <v>0</v>
      </c>
    </row>
    <row r="165" spans="1:4">
      <c r="A165" s="27">
        <v>5330</v>
      </c>
      <c r="B165" s="25" t="s">
        <v>313</v>
      </c>
      <c r="C165" s="28">
        <v>0</v>
      </c>
      <c r="D165" s="32">
        <v>0</v>
      </c>
    </row>
    <row r="166" spans="1:4">
      <c r="A166" s="27">
        <v>5331</v>
      </c>
      <c r="B166" s="25" t="s">
        <v>412</v>
      </c>
      <c r="C166" s="28">
        <v>0</v>
      </c>
      <c r="D166" s="32">
        <v>0</v>
      </c>
    </row>
    <row r="167" spans="1:4">
      <c r="A167" s="27">
        <v>5332</v>
      </c>
      <c r="B167" s="25" t="s">
        <v>413</v>
      </c>
      <c r="C167" s="28">
        <v>0</v>
      </c>
      <c r="D167" s="32">
        <v>0</v>
      </c>
    </row>
    <row r="168" spans="1:4">
      <c r="A168" s="27">
        <v>5400</v>
      </c>
      <c r="B168" s="25" t="s">
        <v>414</v>
      </c>
      <c r="C168" s="28">
        <v>0</v>
      </c>
      <c r="D168" s="32">
        <v>0</v>
      </c>
    </row>
    <row r="169" spans="1:4">
      <c r="A169" s="27">
        <v>5410</v>
      </c>
      <c r="B169" s="25" t="s">
        <v>415</v>
      </c>
      <c r="C169" s="28">
        <v>0</v>
      </c>
      <c r="D169" s="32">
        <v>0</v>
      </c>
    </row>
    <row r="170" spans="1:4">
      <c r="A170" s="27">
        <v>5411</v>
      </c>
      <c r="B170" s="25" t="s">
        <v>416</v>
      </c>
      <c r="C170" s="28">
        <v>0</v>
      </c>
      <c r="D170" s="32">
        <v>0</v>
      </c>
    </row>
    <row r="171" spans="1:4">
      <c r="A171" s="27">
        <v>5412</v>
      </c>
      <c r="B171" s="25" t="s">
        <v>417</v>
      </c>
      <c r="C171" s="28">
        <v>0</v>
      </c>
      <c r="D171" s="32">
        <v>0</v>
      </c>
    </row>
    <row r="172" spans="1:4">
      <c r="A172" s="27">
        <v>5420</v>
      </c>
      <c r="B172" s="25" t="s">
        <v>418</v>
      </c>
      <c r="C172" s="28">
        <v>0</v>
      </c>
      <c r="D172" s="32">
        <v>0</v>
      </c>
    </row>
    <row r="173" spans="1:4">
      <c r="A173" s="27">
        <v>5421</v>
      </c>
      <c r="B173" s="25" t="s">
        <v>419</v>
      </c>
      <c r="C173" s="28">
        <v>0</v>
      </c>
      <c r="D173" s="32">
        <v>0</v>
      </c>
    </row>
    <row r="174" spans="1:4">
      <c r="A174" s="27">
        <v>5422</v>
      </c>
      <c r="B174" s="25" t="s">
        <v>420</v>
      </c>
      <c r="C174" s="28">
        <v>0</v>
      </c>
      <c r="D174" s="32">
        <v>0</v>
      </c>
    </row>
    <row r="175" spans="1:4">
      <c r="A175" s="27">
        <v>5430</v>
      </c>
      <c r="B175" s="25" t="s">
        <v>421</v>
      </c>
      <c r="C175" s="28">
        <v>0</v>
      </c>
      <c r="D175" s="32">
        <v>0</v>
      </c>
    </row>
    <row r="176" spans="1:4">
      <c r="A176" s="27">
        <v>5431</v>
      </c>
      <c r="B176" s="25" t="s">
        <v>422</v>
      </c>
      <c r="C176" s="28">
        <v>0</v>
      </c>
      <c r="D176" s="32">
        <v>0</v>
      </c>
    </row>
    <row r="177" spans="1:4">
      <c r="A177" s="27">
        <v>5432</v>
      </c>
      <c r="B177" s="25" t="s">
        <v>423</v>
      </c>
      <c r="C177" s="28">
        <v>0</v>
      </c>
      <c r="D177" s="32">
        <v>0</v>
      </c>
    </row>
    <row r="178" spans="1:4">
      <c r="A178" s="27">
        <v>5440</v>
      </c>
      <c r="B178" s="25" t="s">
        <v>424</v>
      </c>
      <c r="C178" s="28">
        <v>0</v>
      </c>
      <c r="D178" s="32">
        <v>0</v>
      </c>
    </row>
    <row r="179" spans="1:4">
      <c r="A179" s="27">
        <v>5441</v>
      </c>
      <c r="B179" s="25" t="s">
        <v>424</v>
      </c>
      <c r="C179" s="28">
        <v>0</v>
      </c>
      <c r="D179" s="32">
        <v>0</v>
      </c>
    </row>
    <row r="180" spans="1:4">
      <c r="A180" s="27">
        <v>5450</v>
      </c>
      <c r="B180" s="25" t="s">
        <v>425</v>
      </c>
      <c r="C180" s="28">
        <v>0</v>
      </c>
      <c r="D180" s="32">
        <v>0</v>
      </c>
    </row>
    <row r="181" spans="1:4">
      <c r="A181" s="27">
        <v>5451</v>
      </c>
      <c r="B181" s="25" t="s">
        <v>426</v>
      </c>
      <c r="C181" s="28">
        <v>0</v>
      </c>
      <c r="D181" s="32">
        <v>0</v>
      </c>
    </row>
    <row r="182" spans="1:4">
      <c r="A182" s="27">
        <v>5452</v>
      </c>
      <c r="B182" s="25" t="s">
        <v>427</v>
      </c>
      <c r="C182" s="28">
        <v>0</v>
      </c>
      <c r="D182" s="32">
        <v>0</v>
      </c>
    </row>
    <row r="183" spans="1:4">
      <c r="A183" s="27">
        <v>5500</v>
      </c>
      <c r="B183" s="25" t="s">
        <v>428</v>
      </c>
      <c r="C183" s="28">
        <v>4051672.08</v>
      </c>
      <c r="D183" s="32">
        <v>3.4595201494153571E-2</v>
      </c>
    </row>
    <row r="184" spans="1:4">
      <c r="A184" s="27">
        <v>5510</v>
      </c>
      <c r="B184" s="25" t="s">
        <v>429</v>
      </c>
      <c r="C184" s="28">
        <v>4051672.08</v>
      </c>
      <c r="D184" s="32">
        <v>3.4595201494153571E-2</v>
      </c>
    </row>
    <row r="185" spans="1:4">
      <c r="A185" s="27">
        <v>5511</v>
      </c>
      <c r="B185" s="25" t="s">
        <v>430</v>
      </c>
      <c r="C185" s="28">
        <v>0</v>
      </c>
      <c r="D185" s="32">
        <v>0</v>
      </c>
    </row>
    <row r="186" spans="1:4">
      <c r="A186" s="27">
        <v>5512</v>
      </c>
      <c r="B186" s="25" t="s">
        <v>431</v>
      </c>
      <c r="C186" s="28">
        <v>0</v>
      </c>
      <c r="D186" s="32">
        <v>0</v>
      </c>
    </row>
    <row r="187" spans="1:4">
      <c r="A187" s="27">
        <v>5513</v>
      </c>
      <c r="B187" s="25" t="s">
        <v>432</v>
      </c>
      <c r="C187" s="28">
        <v>1685917.44</v>
      </c>
      <c r="D187" s="32">
        <v>1.474845205303176E-2</v>
      </c>
    </row>
    <row r="188" spans="1:4">
      <c r="A188" s="27">
        <v>5514</v>
      </c>
      <c r="B188" s="25" t="s">
        <v>433</v>
      </c>
      <c r="C188" s="28">
        <v>0</v>
      </c>
      <c r="D188" s="32">
        <v>0</v>
      </c>
    </row>
    <row r="189" spans="1:4">
      <c r="A189" s="27">
        <v>5515</v>
      </c>
      <c r="B189" s="25" t="s">
        <v>434</v>
      </c>
      <c r="C189" s="28">
        <v>2365754.64</v>
      </c>
      <c r="D189" s="32">
        <v>1.9846749441121813E-2</v>
      </c>
    </row>
    <row r="190" spans="1:4">
      <c r="A190" s="27">
        <v>5516</v>
      </c>
      <c r="B190" s="25" t="s">
        <v>435</v>
      </c>
      <c r="C190" s="28">
        <v>0</v>
      </c>
      <c r="D190" s="32">
        <v>0</v>
      </c>
    </row>
    <row r="191" spans="1:4">
      <c r="A191" s="27">
        <v>5517</v>
      </c>
      <c r="B191" s="25" t="s">
        <v>436</v>
      </c>
      <c r="C191" s="28">
        <v>0</v>
      </c>
      <c r="D191" s="32">
        <v>0</v>
      </c>
    </row>
    <row r="192" spans="1:4">
      <c r="A192" s="27">
        <v>5518</v>
      </c>
      <c r="B192" s="25" t="s">
        <v>437</v>
      </c>
      <c r="C192" s="28">
        <v>0</v>
      </c>
      <c r="D192" s="32">
        <v>0</v>
      </c>
    </row>
    <row r="193" spans="1:4">
      <c r="A193" s="27">
        <v>5520</v>
      </c>
      <c r="B193" s="25" t="s">
        <v>438</v>
      </c>
      <c r="C193" s="28">
        <v>0</v>
      </c>
      <c r="D193" s="32">
        <v>0</v>
      </c>
    </row>
    <row r="194" spans="1:4">
      <c r="A194" s="27">
        <v>5521</v>
      </c>
      <c r="B194" s="25" t="s">
        <v>439</v>
      </c>
      <c r="C194" s="28">
        <v>0</v>
      </c>
      <c r="D194" s="32">
        <v>0</v>
      </c>
    </row>
    <row r="195" spans="1:4">
      <c r="A195" s="27">
        <v>5522</v>
      </c>
      <c r="B195" s="25" t="s">
        <v>440</v>
      </c>
      <c r="C195" s="28">
        <v>0</v>
      </c>
      <c r="D195" s="32">
        <v>0</v>
      </c>
    </row>
    <row r="196" spans="1:4">
      <c r="A196" s="27">
        <v>5530</v>
      </c>
      <c r="B196" s="25" t="s">
        <v>441</v>
      </c>
      <c r="C196" s="28">
        <v>0</v>
      </c>
      <c r="D196" s="32">
        <v>0</v>
      </c>
    </row>
    <row r="197" spans="1:4">
      <c r="A197" s="27">
        <v>5531</v>
      </c>
      <c r="B197" s="25" t="s">
        <v>442</v>
      </c>
      <c r="C197" s="28">
        <v>0</v>
      </c>
      <c r="D197" s="32">
        <v>0</v>
      </c>
    </row>
    <row r="198" spans="1:4">
      <c r="A198" s="27">
        <v>5532</v>
      </c>
      <c r="B198" s="25" t="s">
        <v>443</v>
      </c>
      <c r="C198" s="28">
        <v>0</v>
      </c>
      <c r="D198" s="32">
        <v>0</v>
      </c>
    </row>
    <row r="199" spans="1:4">
      <c r="A199" s="27">
        <v>5533</v>
      </c>
      <c r="B199" s="25" t="s">
        <v>444</v>
      </c>
      <c r="C199" s="28">
        <v>0</v>
      </c>
      <c r="D199" s="32">
        <v>0</v>
      </c>
    </row>
    <row r="200" spans="1:4">
      <c r="A200" s="27">
        <v>5534</v>
      </c>
      <c r="B200" s="25" t="s">
        <v>445</v>
      </c>
      <c r="C200" s="28">
        <v>0</v>
      </c>
      <c r="D200" s="32">
        <v>0</v>
      </c>
    </row>
    <row r="201" spans="1:4">
      <c r="A201" s="27">
        <v>5535</v>
      </c>
      <c r="B201" s="25" t="s">
        <v>446</v>
      </c>
      <c r="C201" s="28">
        <v>0</v>
      </c>
      <c r="D201" s="32">
        <v>0</v>
      </c>
    </row>
    <row r="202" spans="1:4">
      <c r="A202" s="27">
        <v>5540</v>
      </c>
      <c r="B202" s="25" t="s">
        <v>447</v>
      </c>
      <c r="C202" s="28">
        <v>0</v>
      </c>
      <c r="D202" s="32">
        <v>0</v>
      </c>
    </row>
    <row r="203" spans="1:4">
      <c r="A203" s="27">
        <v>5541</v>
      </c>
      <c r="B203" s="25" t="s">
        <v>447</v>
      </c>
      <c r="C203" s="28">
        <v>0</v>
      </c>
      <c r="D203" s="32">
        <v>0</v>
      </c>
    </row>
    <row r="204" spans="1:4">
      <c r="A204" s="27">
        <v>5550</v>
      </c>
      <c r="B204" s="25" t="s">
        <v>448</v>
      </c>
      <c r="C204" s="28">
        <v>0</v>
      </c>
      <c r="D204" s="32">
        <v>0</v>
      </c>
    </row>
    <row r="205" spans="1:4">
      <c r="A205" s="27">
        <v>5551</v>
      </c>
      <c r="B205" s="25" t="s">
        <v>448</v>
      </c>
      <c r="C205" s="28">
        <v>0</v>
      </c>
      <c r="D205" s="32">
        <v>0</v>
      </c>
    </row>
    <row r="206" spans="1:4">
      <c r="A206" s="27">
        <v>5590</v>
      </c>
      <c r="B206" s="25" t="s">
        <v>449</v>
      </c>
      <c r="C206" s="28">
        <v>0</v>
      </c>
      <c r="D206" s="32">
        <v>0</v>
      </c>
    </row>
    <row r="207" spans="1:4">
      <c r="A207" s="27">
        <v>5591</v>
      </c>
      <c r="B207" s="25" t="s">
        <v>450</v>
      </c>
      <c r="C207" s="28">
        <v>0</v>
      </c>
      <c r="D207" s="32">
        <v>0</v>
      </c>
    </row>
    <row r="208" spans="1:4">
      <c r="A208" s="27">
        <v>5592</v>
      </c>
      <c r="B208" s="25" t="s">
        <v>451</v>
      </c>
      <c r="C208" s="28">
        <v>0</v>
      </c>
      <c r="D208" s="32">
        <v>0</v>
      </c>
    </row>
    <row r="209" spans="1:4">
      <c r="A209" s="27">
        <v>5593</v>
      </c>
      <c r="B209" s="25" t="s">
        <v>452</v>
      </c>
      <c r="C209" s="28">
        <v>0</v>
      </c>
      <c r="D209" s="32">
        <v>0</v>
      </c>
    </row>
    <row r="210" spans="1:4">
      <c r="A210" s="27">
        <v>5594</v>
      </c>
      <c r="B210" s="25" t="s">
        <v>453</v>
      </c>
      <c r="C210" s="28">
        <v>0</v>
      </c>
      <c r="D210" s="32">
        <v>0</v>
      </c>
    </row>
    <row r="211" spans="1:4">
      <c r="A211" s="27">
        <v>5595</v>
      </c>
      <c r="B211" s="25" t="s">
        <v>454</v>
      </c>
      <c r="C211" s="28">
        <v>0</v>
      </c>
      <c r="D211" s="32">
        <v>0</v>
      </c>
    </row>
    <row r="212" spans="1:4">
      <c r="A212" s="27">
        <v>5596</v>
      </c>
      <c r="B212" s="25" t="s">
        <v>344</v>
      </c>
      <c r="C212" s="28">
        <v>0</v>
      </c>
      <c r="D212" s="32">
        <v>0</v>
      </c>
    </row>
    <row r="213" spans="1:4">
      <c r="A213" s="27">
        <v>5597</v>
      </c>
      <c r="B213" s="25" t="s">
        <v>455</v>
      </c>
      <c r="C213" s="28">
        <v>0</v>
      </c>
      <c r="D213" s="32">
        <v>0</v>
      </c>
    </row>
    <row r="214" spans="1:4">
      <c r="A214" s="27">
        <v>5599</v>
      </c>
      <c r="B214" s="25" t="s">
        <v>456</v>
      </c>
      <c r="C214" s="28">
        <v>0</v>
      </c>
      <c r="D214" s="32">
        <v>0</v>
      </c>
    </row>
    <row r="215" spans="1:4">
      <c r="A215" s="27">
        <v>5600</v>
      </c>
      <c r="B215" s="25" t="s">
        <v>457</v>
      </c>
      <c r="C215" s="28">
        <v>0</v>
      </c>
      <c r="D215" s="32">
        <v>0</v>
      </c>
    </row>
    <row r="216" spans="1:4">
      <c r="A216" s="27">
        <v>5610</v>
      </c>
      <c r="B216" s="25" t="s">
        <v>458</v>
      </c>
      <c r="C216" s="28">
        <v>0</v>
      </c>
      <c r="D216" s="32">
        <v>0</v>
      </c>
    </row>
    <row r="217" spans="1:4">
      <c r="A217" s="27">
        <v>5611</v>
      </c>
      <c r="B217" s="25" t="s">
        <v>459</v>
      </c>
      <c r="C217" s="28">
        <v>0</v>
      </c>
      <c r="D217" s="32">
        <v>0</v>
      </c>
    </row>
    <row r="220" spans="1:4">
      <c r="A220" s="20" t="s">
        <v>104</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63" bottom="1.1417322834645669" header="0.31496062992125984" footer="0.31496062992125984"/>
  <pageSetup scale="65" fitToHeight="4"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A142" sqref="A142"/>
    </sheetView>
  </sheetViews>
  <sheetFormatPr baseColWidth="10" defaultColWidth="9.140625" defaultRowHeight="11.25"/>
  <cols>
    <col min="1" max="1" width="10" style="35" customWidth="1"/>
    <col min="2" max="2" width="48.140625" style="35" customWidth="1"/>
    <col min="3" max="3" width="22.85546875" style="35" customWidth="1"/>
    <col min="4" max="5" width="16.7109375" style="35" customWidth="1"/>
    <col min="6" max="16384" width="9.140625" style="35"/>
  </cols>
  <sheetData>
    <row r="1" spans="1:5" ht="18.95" customHeight="1">
      <c r="A1" s="751" t="str">
        <f>'ESF-FPJ'!A1</f>
        <v>Fideicomiso Promoción Juvenil</v>
      </c>
      <c r="B1" s="751"/>
      <c r="C1" s="751"/>
      <c r="D1" s="33" t="s">
        <v>42</v>
      </c>
      <c r="E1" s="34">
        <f>'ESF-FPJ'!H1</f>
        <v>2018</v>
      </c>
    </row>
    <row r="2" spans="1:5" ht="18.95" customHeight="1">
      <c r="A2" s="751" t="s">
        <v>460</v>
      </c>
      <c r="B2" s="751"/>
      <c r="C2" s="751"/>
      <c r="D2" s="33" t="s">
        <v>44</v>
      </c>
      <c r="E2" s="34" t="str">
        <f>'ESF-FPJ'!H2</f>
        <v>Trimestral</v>
      </c>
    </row>
    <row r="3" spans="1:5" ht="18.95" customHeight="1">
      <c r="A3" s="751" t="str">
        <f>'ESF-FPJ'!A3</f>
        <v>Correspondiente del 01 de enero  al 31 de diciembre del 2018</v>
      </c>
      <c r="B3" s="751"/>
      <c r="C3" s="751"/>
      <c r="D3" s="33" t="s">
        <v>47</v>
      </c>
      <c r="E3" s="34">
        <f>'ESF-FPJ'!H3</f>
        <v>4</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v>0</v>
      </c>
    </row>
    <row r="9" spans="1:5">
      <c r="A9" s="39">
        <v>3120</v>
      </c>
      <c r="B9" s="35" t="s">
        <v>463</v>
      </c>
      <c r="C9" s="40">
        <v>0</v>
      </c>
    </row>
    <row r="10" spans="1:5">
      <c r="A10" s="39">
        <v>3130</v>
      </c>
      <c r="B10" s="35" t="s">
        <v>464</v>
      </c>
      <c r="C10" s="40">
        <v>0</v>
      </c>
    </row>
    <row r="12" spans="1:5">
      <c r="A12" s="37" t="s">
        <v>465</v>
      </c>
      <c r="B12" s="37"/>
      <c r="C12" s="37"/>
      <c r="D12" s="37"/>
      <c r="E12" s="37"/>
    </row>
    <row r="13" spans="1:5">
      <c r="A13" s="38" t="s">
        <v>110</v>
      </c>
      <c r="B13" s="38" t="s">
        <v>111</v>
      </c>
      <c r="C13" s="38" t="s">
        <v>112</v>
      </c>
      <c r="D13" s="38" t="s">
        <v>466</v>
      </c>
      <c r="E13" s="38"/>
    </row>
    <row r="14" spans="1:5">
      <c r="A14" s="39">
        <v>3210</v>
      </c>
      <c r="B14" s="35" t="s">
        <v>467</v>
      </c>
      <c r="C14" s="40">
        <v>0</v>
      </c>
    </row>
    <row r="15" spans="1:5">
      <c r="A15" s="39">
        <v>3220</v>
      </c>
      <c r="B15" s="35" t="s">
        <v>468</v>
      </c>
      <c r="C15" s="40">
        <v>849010.91</v>
      </c>
    </row>
    <row r="16" spans="1:5">
      <c r="A16" s="39">
        <v>3230</v>
      </c>
      <c r="B16" s="35" t="s">
        <v>469</v>
      </c>
      <c r="C16" s="40">
        <v>0</v>
      </c>
    </row>
    <row r="17" spans="1:3">
      <c r="A17" s="39">
        <v>3231</v>
      </c>
      <c r="B17" s="35" t="s">
        <v>470</v>
      </c>
      <c r="C17" s="40">
        <v>0</v>
      </c>
    </row>
    <row r="18" spans="1:3">
      <c r="A18" s="39">
        <v>3232</v>
      </c>
      <c r="B18" s="35" t="s">
        <v>471</v>
      </c>
      <c r="C18" s="40">
        <v>0</v>
      </c>
    </row>
    <row r="19" spans="1:3">
      <c r="A19" s="39">
        <v>3233</v>
      </c>
      <c r="B19" s="35" t="s">
        <v>472</v>
      </c>
      <c r="C19" s="40">
        <v>0</v>
      </c>
    </row>
    <row r="20" spans="1:3">
      <c r="A20" s="39">
        <v>3239</v>
      </c>
      <c r="B20" s="35" t="s">
        <v>473</v>
      </c>
      <c r="C20" s="40">
        <v>0</v>
      </c>
    </row>
    <row r="21" spans="1:3">
      <c r="A21" s="39">
        <v>3240</v>
      </c>
      <c r="B21" s="35" t="s">
        <v>474</v>
      </c>
      <c r="C21" s="40">
        <v>0</v>
      </c>
    </row>
    <row r="22" spans="1:3">
      <c r="A22" s="39">
        <v>3241</v>
      </c>
      <c r="B22" s="35" t="s">
        <v>475</v>
      </c>
      <c r="C22" s="40">
        <v>0</v>
      </c>
    </row>
    <row r="23" spans="1:3">
      <c r="A23" s="39">
        <v>3242</v>
      </c>
      <c r="B23" s="35" t="s">
        <v>476</v>
      </c>
      <c r="C23" s="40">
        <v>0</v>
      </c>
    </row>
    <row r="24" spans="1:3">
      <c r="A24" s="39">
        <v>3243</v>
      </c>
      <c r="B24" s="35" t="s">
        <v>477</v>
      </c>
      <c r="C24" s="40">
        <v>0</v>
      </c>
    </row>
    <row r="25" spans="1:3">
      <c r="A25" s="39">
        <v>3250</v>
      </c>
      <c r="B25" s="35" t="s">
        <v>478</v>
      </c>
      <c r="C25" s="40">
        <v>0</v>
      </c>
    </row>
    <row r="26" spans="1:3">
      <c r="A26" s="39">
        <v>3251</v>
      </c>
      <c r="B26" s="35" t="s">
        <v>479</v>
      </c>
      <c r="C26" s="40">
        <v>0</v>
      </c>
    </row>
    <row r="27" spans="1:3">
      <c r="A27" s="39">
        <v>3252</v>
      </c>
      <c r="B27" s="35" t="s">
        <v>480</v>
      </c>
      <c r="C27" s="40">
        <v>0</v>
      </c>
    </row>
    <row r="30" spans="1:3">
      <c r="A30" s="147" t="s">
        <v>712</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2"/>
  <sheetViews>
    <sheetView topLeftCell="A70" workbookViewId="0">
      <selection activeCell="A142" sqref="A142"/>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42578125" style="35" bestFit="1" customWidth="1"/>
    <col min="5" max="5" width="19.140625" style="35" customWidth="1"/>
    <col min="6" max="16384" width="9.140625" style="35"/>
  </cols>
  <sheetData>
    <row r="1" spans="1:5" s="41" customFormat="1" ht="18.95" customHeight="1">
      <c r="A1" s="751" t="str">
        <f>'ESF-FPJ'!A1</f>
        <v>Fideicomiso Promoción Juvenil</v>
      </c>
      <c r="B1" s="751"/>
      <c r="C1" s="751"/>
      <c r="D1" s="33" t="s">
        <v>42</v>
      </c>
      <c r="E1" s="34">
        <f>'ESF-FPJ'!H1</f>
        <v>2018</v>
      </c>
    </row>
    <row r="2" spans="1:5" s="41" customFormat="1" ht="18.95" customHeight="1">
      <c r="A2" s="751" t="s">
        <v>481</v>
      </c>
      <c r="B2" s="751"/>
      <c r="C2" s="751"/>
      <c r="D2" s="33" t="s">
        <v>44</v>
      </c>
      <c r="E2" s="34" t="str">
        <f>'ESF-FPJ'!H2</f>
        <v>Trimestral</v>
      </c>
    </row>
    <row r="3" spans="1:5" s="41" customFormat="1" ht="18.95" customHeight="1">
      <c r="A3" s="751" t="str">
        <f>'ESF-FPJ'!A3</f>
        <v>Correspondiente del 01 de enero  al 31 de diciembre del 2018</v>
      </c>
      <c r="B3" s="751"/>
      <c r="C3" s="751"/>
      <c r="D3" s="33" t="s">
        <v>47</v>
      </c>
      <c r="E3" s="34">
        <f>'ESF-FPJ'!H3</f>
        <v>4</v>
      </c>
    </row>
    <row r="4" spans="1:5">
      <c r="A4" s="36" t="s">
        <v>108</v>
      </c>
      <c r="B4" s="37"/>
      <c r="C4" s="37"/>
      <c r="D4" s="37"/>
      <c r="E4" s="37"/>
    </row>
    <row r="6" spans="1:5">
      <c r="A6" s="37" t="s">
        <v>482</v>
      </c>
      <c r="B6" s="37"/>
      <c r="C6" s="37"/>
      <c r="D6" s="37"/>
      <c r="E6" s="37"/>
    </row>
    <row r="7" spans="1:5">
      <c r="A7" s="38" t="s">
        <v>110</v>
      </c>
      <c r="B7" s="38" t="s">
        <v>111</v>
      </c>
      <c r="C7" s="38" t="s">
        <v>483</v>
      </c>
      <c r="D7" s="38" t="s">
        <v>484</v>
      </c>
      <c r="E7" s="38"/>
    </row>
    <row r="8" spans="1:5">
      <c r="A8" s="39">
        <v>1111</v>
      </c>
      <c r="B8" s="35" t="s">
        <v>485</v>
      </c>
      <c r="C8" s="40">
        <v>25756</v>
      </c>
      <c r="D8" s="40">
        <v>25756</v>
      </c>
    </row>
    <row r="9" spans="1:5">
      <c r="A9" s="39">
        <v>1112</v>
      </c>
      <c r="B9" s="35" t="s">
        <v>486</v>
      </c>
      <c r="C9" s="40">
        <v>612474.84</v>
      </c>
      <c r="D9" s="40">
        <v>612474.84</v>
      </c>
    </row>
    <row r="10" spans="1:5">
      <c r="A10" s="39">
        <v>1113</v>
      </c>
      <c r="B10" s="35" t="s">
        <v>487</v>
      </c>
      <c r="C10" s="40">
        <v>0</v>
      </c>
      <c r="D10" s="40">
        <v>0</v>
      </c>
    </row>
    <row r="11" spans="1:5">
      <c r="A11" s="39">
        <v>1114</v>
      </c>
      <c r="B11" s="35" t="s">
        <v>114</v>
      </c>
      <c r="C11" s="40">
        <v>-252878.67</v>
      </c>
      <c r="D11" s="40">
        <v>-252878.67</v>
      </c>
    </row>
    <row r="12" spans="1:5">
      <c r="A12" s="39">
        <v>1115</v>
      </c>
      <c r="B12" s="35" t="s">
        <v>116</v>
      </c>
      <c r="C12" s="40">
        <v>0</v>
      </c>
      <c r="D12" s="40">
        <v>0</v>
      </c>
    </row>
    <row r="13" spans="1:5">
      <c r="A13" s="39">
        <v>1116</v>
      </c>
      <c r="B13" s="35" t="s">
        <v>488</v>
      </c>
      <c r="C13" s="40">
        <v>0</v>
      </c>
      <c r="D13" s="40">
        <v>0</v>
      </c>
    </row>
    <row r="14" spans="1:5">
      <c r="A14" s="39">
        <v>1119</v>
      </c>
      <c r="B14" s="35" t="s">
        <v>489</v>
      </c>
      <c r="C14" s="40">
        <v>0</v>
      </c>
      <c r="D14" s="40">
        <v>0</v>
      </c>
    </row>
    <row r="15" spans="1:5">
      <c r="A15" s="39">
        <v>1110</v>
      </c>
      <c r="B15" s="35" t="s">
        <v>490</v>
      </c>
      <c r="C15" s="40">
        <v>0</v>
      </c>
      <c r="D15" s="40">
        <v>0</v>
      </c>
    </row>
    <row r="18" spans="1:5">
      <c r="A18" s="37" t="s">
        <v>491</v>
      </c>
      <c r="B18" s="37"/>
      <c r="C18" s="37"/>
      <c r="D18" s="37"/>
      <c r="E18" s="37"/>
    </row>
    <row r="19" spans="1:5">
      <c r="A19" s="38" t="s">
        <v>110</v>
      </c>
      <c r="B19" s="38" t="s">
        <v>111</v>
      </c>
      <c r="C19" s="38" t="s">
        <v>112</v>
      </c>
      <c r="D19" s="38" t="s">
        <v>492</v>
      </c>
      <c r="E19" s="38" t="s">
        <v>493</v>
      </c>
    </row>
    <row r="20" spans="1:5">
      <c r="A20" s="39">
        <v>1230</v>
      </c>
      <c r="B20" s="35" t="s">
        <v>165</v>
      </c>
      <c r="C20" s="40">
        <v>0</v>
      </c>
    </row>
    <row r="21" spans="1:5">
      <c r="A21" s="39">
        <v>1231</v>
      </c>
      <c r="B21" s="35" t="s">
        <v>168</v>
      </c>
      <c r="C21" s="40">
        <v>0</v>
      </c>
    </row>
    <row r="22" spans="1:5">
      <c r="A22" s="39">
        <v>1232</v>
      </c>
      <c r="B22" s="35" t="s">
        <v>170</v>
      </c>
      <c r="C22" s="40">
        <v>0</v>
      </c>
    </row>
    <row r="23" spans="1:5">
      <c r="A23" s="39">
        <v>1233</v>
      </c>
      <c r="B23" s="35" t="s">
        <v>171</v>
      </c>
      <c r="C23" s="40">
        <v>0</v>
      </c>
    </row>
    <row r="24" spans="1:5">
      <c r="A24" s="39">
        <v>1234</v>
      </c>
      <c r="B24" s="35" t="s">
        <v>172</v>
      </c>
      <c r="C24" s="40">
        <v>0</v>
      </c>
    </row>
    <row r="25" spans="1:5">
      <c r="A25" s="39">
        <v>1235</v>
      </c>
      <c r="B25" s="35" t="s">
        <v>173</v>
      </c>
      <c r="C25" s="40">
        <v>0</v>
      </c>
    </row>
    <row r="26" spans="1:5">
      <c r="A26" s="39">
        <v>1236</v>
      </c>
      <c r="B26" s="35" t="s">
        <v>174</v>
      </c>
      <c r="C26" s="40">
        <v>0</v>
      </c>
    </row>
    <row r="27" spans="1:5">
      <c r="A27" s="39">
        <v>1239</v>
      </c>
      <c r="B27" s="35" t="s">
        <v>175</v>
      </c>
      <c r="C27" s="40">
        <v>0</v>
      </c>
    </row>
    <row r="28" spans="1:5">
      <c r="A28" s="39">
        <v>1240</v>
      </c>
      <c r="B28" s="35" t="s">
        <v>176</v>
      </c>
      <c r="C28" s="40">
        <v>3190989.97</v>
      </c>
    </row>
    <row r="29" spans="1:5">
      <c r="A29" s="39">
        <v>1241</v>
      </c>
      <c r="B29" s="35" t="s">
        <v>177</v>
      </c>
      <c r="C29" s="40">
        <v>1296520.53</v>
      </c>
    </row>
    <row r="30" spans="1:5">
      <c r="A30" s="39">
        <v>1242</v>
      </c>
      <c r="B30" s="35" t="s">
        <v>179</v>
      </c>
      <c r="C30" s="40">
        <v>0</v>
      </c>
    </row>
    <row r="31" spans="1:5">
      <c r="A31" s="39">
        <v>1243</v>
      </c>
      <c r="B31" s="35" t="s">
        <v>181</v>
      </c>
      <c r="C31" s="40">
        <v>0</v>
      </c>
    </row>
    <row r="32" spans="1:5">
      <c r="A32" s="39">
        <v>1244</v>
      </c>
      <c r="B32" s="35" t="s">
        <v>182</v>
      </c>
      <c r="C32" s="40">
        <v>1454653.98</v>
      </c>
    </row>
    <row r="33" spans="1:5">
      <c r="A33" s="39">
        <v>1245</v>
      </c>
      <c r="B33" s="35" t="s">
        <v>184</v>
      </c>
      <c r="C33" s="40">
        <v>0</v>
      </c>
    </row>
    <row r="34" spans="1:5">
      <c r="A34" s="39">
        <v>1246</v>
      </c>
      <c r="B34" s="35" t="s">
        <v>186</v>
      </c>
      <c r="C34" s="40">
        <v>401579.74</v>
      </c>
    </row>
    <row r="35" spans="1:5">
      <c r="A35" s="39">
        <v>1247</v>
      </c>
      <c r="B35" s="35" t="s">
        <v>188</v>
      </c>
      <c r="C35" s="40">
        <v>0</v>
      </c>
    </row>
    <row r="36" spans="1:5">
      <c r="A36" s="39">
        <v>1248</v>
      </c>
      <c r="B36" s="35" t="s">
        <v>189</v>
      </c>
      <c r="C36" s="40">
        <v>0</v>
      </c>
    </row>
    <row r="37" spans="1:5">
      <c r="A37" s="39">
        <v>1250</v>
      </c>
      <c r="B37" s="35" t="s">
        <v>193</v>
      </c>
      <c r="C37" s="40">
        <v>0</v>
      </c>
    </row>
    <row r="38" spans="1:5">
      <c r="A38" s="39">
        <v>1251</v>
      </c>
      <c r="B38" s="35" t="s">
        <v>194</v>
      </c>
      <c r="C38" s="40">
        <v>0</v>
      </c>
    </row>
    <row r="39" spans="1:5">
      <c r="A39" s="39">
        <v>1252</v>
      </c>
      <c r="B39" s="35" t="s">
        <v>195</v>
      </c>
      <c r="C39" s="40">
        <v>0</v>
      </c>
    </row>
    <row r="40" spans="1:5">
      <c r="A40" s="39">
        <v>1253</v>
      </c>
      <c r="B40" s="35" t="s">
        <v>196</v>
      </c>
      <c r="C40" s="40">
        <v>0</v>
      </c>
    </row>
    <row r="41" spans="1:5">
      <c r="A41" s="39">
        <v>1254</v>
      </c>
      <c r="B41" s="35" t="s">
        <v>197</v>
      </c>
      <c r="C41" s="40">
        <v>0</v>
      </c>
    </row>
    <row r="42" spans="1:5">
      <c r="A42" s="39">
        <v>1259</v>
      </c>
      <c r="B42" s="35" t="s">
        <v>198</v>
      </c>
      <c r="C42" s="40">
        <v>0</v>
      </c>
    </row>
    <row r="44" spans="1:5">
      <c r="A44" s="37" t="s">
        <v>494</v>
      </c>
      <c r="B44" s="37"/>
      <c r="C44" s="37"/>
      <c r="D44" s="37"/>
      <c r="E44" s="37"/>
    </row>
    <row r="45" spans="1:5">
      <c r="A45" s="38" t="s">
        <v>110</v>
      </c>
      <c r="B45" s="38" t="s">
        <v>111</v>
      </c>
      <c r="C45" s="38" t="s">
        <v>483</v>
      </c>
      <c r="D45" s="38" t="s">
        <v>484</v>
      </c>
      <c r="E45" s="38"/>
    </row>
    <row r="46" spans="1:5">
      <c r="A46" s="39">
        <v>5500</v>
      </c>
      <c r="B46" s="35" t="s">
        <v>428</v>
      </c>
      <c r="C46" s="40">
        <v>0</v>
      </c>
      <c r="D46" s="40">
        <v>0</v>
      </c>
    </row>
    <row r="47" spans="1:5">
      <c r="A47" s="39">
        <v>5510</v>
      </c>
      <c r="B47" s="35" t="s">
        <v>429</v>
      </c>
      <c r="C47" s="40">
        <v>0</v>
      </c>
      <c r="D47" s="40">
        <v>0</v>
      </c>
    </row>
    <row r="48" spans="1:5">
      <c r="A48" s="39">
        <v>5511</v>
      </c>
      <c r="B48" s="35" t="s">
        <v>430</v>
      </c>
      <c r="C48" s="40">
        <v>0</v>
      </c>
      <c r="D48" s="40">
        <v>0</v>
      </c>
    </row>
    <row r="49" spans="1:6">
      <c r="A49" s="39">
        <v>5512</v>
      </c>
      <c r="B49" s="35" t="s">
        <v>431</v>
      </c>
      <c r="C49" s="40">
        <v>0</v>
      </c>
      <c r="D49" s="40">
        <v>0</v>
      </c>
    </row>
    <row r="50" spans="1:6">
      <c r="A50" s="39">
        <v>5513</v>
      </c>
      <c r="B50" s="35" t="s">
        <v>432</v>
      </c>
      <c r="C50" s="40">
        <v>0</v>
      </c>
      <c r="D50" s="40">
        <v>0</v>
      </c>
    </row>
    <row r="51" spans="1:6">
      <c r="A51" s="39">
        <v>5514</v>
      </c>
      <c r="B51" s="35" t="s">
        <v>433</v>
      </c>
      <c r="C51" s="40">
        <v>0</v>
      </c>
      <c r="D51" s="40">
        <v>0</v>
      </c>
    </row>
    <row r="52" spans="1:6">
      <c r="A52" s="39">
        <v>5515</v>
      </c>
      <c r="B52" s="35" t="s">
        <v>434</v>
      </c>
      <c r="C52" s="40">
        <v>0</v>
      </c>
      <c r="D52" s="40">
        <v>0</v>
      </c>
    </row>
    <row r="53" spans="1:6">
      <c r="A53" s="39">
        <v>5516</v>
      </c>
      <c r="B53" s="35" t="s">
        <v>435</v>
      </c>
      <c r="C53" s="40">
        <v>0</v>
      </c>
      <c r="D53" s="40">
        <v>0</v>
      </c>
    </row>
    <row r="54" spans="1:6">
      <c r="A54" s="39">
        <v>5517</v>
      </c>
      <c r="B54" s="35" t="s">
        <v>436</v>
      </c>
      <c r="C54" s="40">
        <v>0</v>
      </c>
      <c r="D54" s="40">
        <v>0</v>
      </c>
    </row>
    <row r="55" spans="1:6">
      <c r="A55" s="39">
        <v>5518</v>
      </c>
      <c r="B55" s="35" t="s">
        <v>437</v>
      </c>
      <c r="C55" s="40">
        <v>0</v>
      </c>
      <c r="D55" s="40">
        <v>0</v>
      </c>
    </row>
    <row r="56" spans="1:6">
      <c r="A56" s="39">
        <v>5520</v>
      </c>
      <c r="B56" s="35" t="s">
        <v>438</v>
      </c>
      <c r="C56" s="40">
        <v>0</v>
      </c>
      <c r="D56" s="40">
        <v>0</v>
      </c>
    </row>
    <row r="57" spans="1:6">
      <c r="A57" s="39">
        <v>5521</v>
      </c>
      <c r="B57" s="35" t="s">
        <v>439</v>
      </c>
      <c r="C57" s="40">
        <v>0</v>
      </c>
      <c r="D57" s="40">
        <v>0</v>
      </c>
    </row>
    <row r="58" spans="1:6">
      <c r="A58" s="39">
        <v>5522</v>
      </c>
      <c r="B58" s="35" t="s">
        <v>440</v>
      </c>
      <c r="C58" s="40">
        <v>0</v>
      </c>
      <c r="D58" s="40">
        <v>0</v>
      </c>
    </row>
    <row r="59" spans="1:6">
      <c r="A59" s="39">
        <v>5530</v>
      </c>
      <c r="B59" s="35" t="s">
        <v>441</v>
      </c>
      <c r="C59" s="40">
        <v>0</v>
      </c>
      <c r="D59" s="40">
        <v>0</v>
      </c>
    </row>
    <row r="60" spans="1:6">
      <c r="A60" s="39">
        <v>5531</v>
      </c>
      <c r="B60" s="35" t="s">
        <v>442</v>
      </c>
      <c r="C60" s="40">
        <v>0</v>
      </c>
      <c r="D60" s="40">
        <v>0</v>
      </c>
    </row>
    <row r="61" spans="1:6">
      <c r="A61" s="39">
        <v>5532</v>
      </c>
      <c r="B61" s="35" t="s">
        <v>443</v>
      </c>
      <c r="C61" s="40">
        <v>0</v>
      </c>
      <c r="D61" s="40">
        <v>0</v>
      </c>
    </row>
    <row r="62" spans="1:6">
      <c r="A62" s="39">
        <v>5533</v>
      </c>
      <c r="B62" s="35" t="s">
        <v>444</v>
      </c>
      <c r="C62" s="40">
        <v>0</v>
      </c>
      <c r="D62" s="40">
        <v>0</v>
      </c>
    </row>
    <row r="63" spans="1:6">
      <c r="A63" s="39">
        <v>5534</v>
      </c>
      <c r="B63" s="35" t="s">
        <v>445</v>
      </c>
      <c r="C63" s="40">
        <v>0</v>
      </c>
      <c r="D63" s="40">
        <v>0</v>
      </c>
      <c r="F63" s="25" t="s">
        <v>713</v>
      </c>
    </row>
    <row r="64" spans="1:6">
      <c r="A64" s="39">
        <v>5535</v>
      </c>
      <c r="B64" s="35" t="s">
        <v>446</v>
      </c>
      <c r="C64" s="40">
        <v>0</v>
      </c>
      <c r="D64" s="40">
        <v>0</v>
      </c>
    </row>
    <row r="65" spans="1:4">
      <c r="A65" s="39">
        <v>5540</v>
      </c>
      <c r="B65" s="35" t="s">
        <v>447</v>
      </c>
      <c r="C65" s="40">
        <v>0</v>
      </c>
      <c r="D65" s="40">
        <v>0</v>
      </c>
    </row>
    <row r="66" spans="1:4">
      <c r="A66" s="39">
        <v>5541</v>
      </c>
      <c r="B66" s="35" t="s">
        <v>447</v>
      </c>
      <c r="C66" s="40">
        <v>0</v>
      </c>
      <c r="D66" s="40">
        <v>0</v>
      </c>
    </row>
    <row r="67" spans="1:4">
      <c r="A67" s="39">
        <v>5550</v>
      </c>
      <c r="B67" s="35" t="s">
        <v>448</v>
      </c>
      <c r="C67" s="40">
        <v>0</v>
      </c>
      <c r="D67" s="40">
        <v>0</v>
      </c>
    </row>
    <row r="68" spans="1:4">
      <c r="A68" s="39">
        <v>5551</v>
      </c>
      <c r="B68" s="35" t="s">
        <v>448</v>
      </c>
      <c r="C68" s="40">
        <v>0</v>
      </c>
      <c r="D68" s="40">
        <v>0</v>
      </c>
    </row>
    <row r="69" spans="1:4">
      <c r="A69" s="39">
        <v>5590</v>
      </c>
      <c r="B69" s="35" t="s">
        <v>449</v>
      </c>
      <c r="C69" s="40">
        <v>0</v>
      </c>
      <c r="D69" s="40">
        <v>0</v>
      </c>
    </row>
    <row r="70" spans="1:4">
      <c r="A70" s="39">
        <v>5591</v>
      </c>
      <c r="B70" s="35" t="s">
        <v>450</v>
      </c>
      <c r="C70" s="40">
        <v>0</v>
      </c>
      <c r="D70" s="40">
        <v>0</v>
      </c>
    </row>
    <row r="71" spans="1:4">
      <c r="A71" s="39">
        <v>5592</v>
      </c>
      <c r="B71" s="35" t="s">
        <v>451</v>
      </c>
      <c r="C71" s="40">
        <v>0</v>
      </c>
      <c r="D71" s="40">
        <v>0</v>
      </c>
    </row>
    <row r="72" spans="1:4">
      <c r="A72" s="39">
        <v>5593</v>
      </c>
      <c r="B72" s="35" t="s">
        <v>452</v>
      </c>
      <c r="C72" s="40">
        <v>0</v>
      </c>
      <c r="D72" s="40">
        <v>0</v>
      </c>
    </row>
    <row r="73" spans="1:4">
      <c r="A73" s="39">
        <v>5594</v>
      </c>
      <c r="B73" s="35" t="s">
        <v>453</v>
      </c>
      <c r="C73" s="40">
        <v>0</v>
      </c>
      <c r="D73" s="40">
        <v>0</v>
      </c>
    </row>
    <row r="74" spans="1:4">
      <c r="A74" s="39">
        <v>5595</v>
      </c>
      <c r="B74" s="35" t="s">
        <v>454</v>
      </c>
      <c r="C74" s="40">
        <v>0</v>
      </c>
      <c r="D74" s="40">
        <v>0</v>
      </c>
    </row>
    <row r="75" spans="1:4">
      <c r="A75" s="39">
        <v>5596</v>
      </c>
      <c r="B75" s="35" t="s">
        <v>344</v>
      </c>
      <c r="C75" s="40">
        <v>0</v>
      </c>
      <c r="D75" s="40">
        <v>0</v>
      </c>
    </row>
    <row r="76" spans="1:4">
      <c r="A76" s="39">
        <v>5597</v>
      </c>
      <c r="B76" s="35" t="s">
        <v>455</v>
      </c>
      <c r="C76" s="40">
        <v>0</v>
      </c>
      <c r="D76" s="40">
        <v>0</v>
      </c>
    </row>
    <row r="77" spans="1:4">
      <c r="A77" s="39">
        <v>5599</v>
      </c>
      <c r="B77" s="35" t="s">
        <v>456</v>
      </c>
      <c r="C77" s="40">
        <v>0</v>
      </c>
      <c r="D77" s="40">
        <v>0</v>
      </c>
    </row>
    <row r="78" spans="1:4">
      <c r="A78" s="39">
        <v>5600</v>
      </c>
      <c r="B78" s="35" t="s">
        <v>457</v>
      </c>
      <c r="C78" s="40">
        <v>0</v>
      </c>
      <c r="D78" s="40">
        <v>0</v>
      </c>
    </row>
    <row r="79" spans="1:4">
      <c r="A79" s="39">
        <v>5610</v>
      </c>
      <c r="B79" s="35" t="s">
        <v>458</v>
      </c>
      <c r="C79" s="40">
        <v>0</v>
      </c>
      <c r="D79" s="40">
        <v>0</v>
      </c>
    </row>
    <row r="80" spans="1:4">
      <c r="A80" s="39">
        <v>5611</v>
      </c>
      <c r="B80" s="35" t="s">
        <v>459</v>
      </c>
      <c r="C80" s="40">
        <v>0</v>
      </c>
      <c r="D80" s="40">
        <v>0</v>
      </c>
    </row>
    <row r="82" spans="1:1">
      <c r="A82" s="147" t="s">
        <v>712</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ageMargins left="0.7" right="0.7" top="0.75" bottom="0.75" header="0.3" footer="0.3"/>
  <pageSetup scale="91"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election activeCell="A142" sqref="A142"/>
    </sheetView>
  </sheetViews>
  <sheetFormatPr baseColWidth="10"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11</v>
      </c>
      <c r="B1" s="752"/>
      <c r="C1" s="752"/>
      <c r="D1" s="752"/>
    </row>
    <row r="2" spans="1:4" s="43" customFormat="1" ht="18.95" customHeight="1">
      <c r="A2" s="752" t="s">
        <v>495</v>
      </c>
      <c r="B2" s="752"/>
      <c r="C2" s="752"/>
      <c r="D2" s="752"/>
    </row>
    <row r="3" spans="1:4" s="43" customFormat="1" ht="18.95" customHeight="1">
      <c r="A3" s="752" t="s">
        <v>2604</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49"/>
      <c r="D6" s="50">
        <v>0</v>
      </c>
    </row>
    <row r="7" spans="1:4">
      <c r="B7" s="52"/>
      <c r="C7" s="53"/>
      <c r="D7" s="54"/>
    </row>
    <row r="8" spans="1:4">
      <c r="A8" s="55" t="s">
        <v>498</v>
      </c>
      <c r="B8" s="56"/>
      <c r="C8" s="57"/>
      <c r="D8" s="58">
        <f>SUM(C9:C13)</f>
        <v>0</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0</v>
      </c>
      <c r="D12" s="25" t="s">
        <v>713</v>
      </c>
    </row>
    <row r="13" spans="1:4">
      <c r="A13" s="64" t="s">
        <v>503</v>
      </c>
      <c r="B13" s="60"/>
      <c r="C13" s="61">
        <v>0</v>
      </c>
      <c r="D13" s="63"/>
    </row>
    <row r="14" spans="1:4">
      <c r="B14" s="65"/>
      <c r="C14" s="66"/>
      <c r="D14" s="67"/>
    </row>
    <row r="15" spans="1:4">
      <c r="A15" s="55" t="s">
        <v>504</v>
      </c>
      <c r="B15" s="56"/>
      <c r="C15" s="57"/>
      <c r="D15" s="58">
        <f>SUM(D16:D19)</f>
        <v>0</v>
      </c>
    </row>
    <row r="16" spans="1:4">
      <c r="A16" s="59"/>
      <c r="B16" s="60" t="s">
        <v>505</v>
      </c>
      <c r="C16" s="61">
        <v>0</v>
      </c>
      <c r="D16" s="62"/>
    </row>
    <row r="17" spans="1:4">
      <c r="A17" s="59"/>
      <c r="B17" s="60" t="s">
        <v>506</v>
      </c>
      <c r="C17" s="61">
        <v>0</v>
      </c>
      <c r="D17" s="63"/>
    </row>
    <row r="18" spans="1:4">
      <c r="A18" s="59"/>
      <c r="B18" s="60" t="s">
        <v>507</v>
      </c>
      <c r="C18" s="61">
        <v>0</v>
      </c>
      <c r="D18" s="63"/>
    </row>
    <row r="19" spans="1:4">
      <c r="A19" s="64" t="s">
        <v>508</v>
      </c>
      <c r="B19" s="68"/>
      <c r="C19" s="69">
        <v>0</v>
      </c>
      <c r="D19" s="63"/>
    </row>
    <row r="20" spans="1:4">
      <c r="B20" s="70"/>
      <c r="C20" s="71"/>
      <c r="D20" s="67"/>
    </row>
    <row r="21" spans="1:4">
      <c r="A21" s="48" t="s">
        <v>509</v>
      </c>
      <c r="B21" s="48"/>
      <c r="C21" s="72"/>
      <c r="D21" s="50">
        <f>+D6+D8-D15</f>
        <v>0</v>
      </c>
    </row>
    <row r="24" spans="1:4">
      <c r="A24" s="147" t="s">
        <v>712</v>
      </c>
    </row>
  </sheetData>
  <mergeCells count="4">
    <mergeCell ref="A1:D1"/>
    <mergeCell ref="A2:D2"/>
    <mergeCell ref="A3:D3"/>
    <mergeCell ref="A4:D4"/>
  </mergeCells>
  <pageMargins left="0.7" right="0.7" top="0.75" bottom="0.75" header="0.3" footer="0.3"/>
  <pageSetup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topLeftCell="A6" workbookViewId="0">
      <selection activeCell="A142" sqref="A142"/>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4" s="73" customFormat="1" ht="18.95" customHeight="1">
      <c r="A1" s="754" t="s">
        <v>11</v>
      </c>
      <c r="B1" s="754"/>
      <c r="C1" s="754"/>
      <c r="D1" s="754"/>
    </row>
    <row r="2" spans="1:4" s="73" customFormat="1" ht="18.95" customHeight="1">
      <c r="A2" s="754" t="s">
        <v>510</v>
      </c>
      <c r="B2" s="754"/>
      <c r="C2" s="754"/>
      <c r="D2" s="754"/>
    </row>
    <row r="3" spans="1:4" s="73" customFormat="1" ht="18.95" customHeight="1">
      <c r="A3" s="754" t="s">
        <v>2604</v>
      </c>
      <c r="B3" s="754"/>
      <c r="C3" s="754"/>
      <c r="D3" s="754"/>
    </row>
    <row r="4" spans="1:4" s="74" customFormat="1">
      <c r="A4" s="755"/>
      <c r="B4" s="755"/>
      <c r="C4" s="755"/>
      <c r="D4" s="755"/>
    </row>
    <row r="5" spans="1:4">
      <c r="A5" s="75" t="s">
        <v>511</v>
      </c>
      <c r="B5" s="76"/>
      <c r="C5" s="77"/>
      <c r="D5" s="78">
        <v>0</v>
      </c>
    </row>
    <row r="6" spans="1:4">
      <c r="A6" s="79"/>
      <c r="B6" s="52"/>
      <c r="C6" s="80"/>
      <c r="D6" s="81"/>
    </row>
    <row r="7" spans="1:4">
      <c r="A7" s="55" t="s">
        <v>512</v>
      </c>
      <c r="B7" s="82"/>
      <c r="C7" s="77"/>
      <c r="D7" s="83">
        <f>SUM(C8:C24)</f>
        <v>0</v>
      </c>
    </row>
    <row r="8" spans="1:4">
      <c r="A8" s="59"/>
      <c r="B8" s="84" t="s">
        <v>513</v>
      </c>
      <c r="C8" s="61">
        <v>0</v>
      </c>
      <c r="D8" s="85"/>
    </row>
    <row r="9" spans="1:4">
      <c r="A9" s="59"/>
      <c r="B9" s="84" t="s">
        <v>514</v>
      </c>
      <c r="C9" s="61">
        <v>0</v>
      </c>
      <c r="D9" s="86"/>
    </row>
    <row r="10" spans="1:4">
      <c r="A10" s="59"/>
      <c r="B10" s="84" t="s">
        <v>515</v>
      </c>
      <c r="C10" s="61">
        <v>0</v>
      </c>
      <c r="D10" s="86"/>
    </row>
    <row r="11" spans="1:4">
      <c r="A11" s="59"/>
      <c r="B11" s="84" t="s">
        <v>516</v>
      </c>
      <c r="C11" s="61">
        <v>0</v>
      </c>
      <c r="D11" s="86"/>
    </row>
    <row r="12" spans="1:4">
      <c r="A12" s="59"/>
      <c r="B12" s="84" t="s">
        <v>517</v>
      </c>
      <c r="C12" s="61">
        <v>0</v>
      </c>
      <c r="D12" s="86"/>
    </row>
    <row r="13" spans="1:4">
      <c r="A13" s="59"/>
      <c r="B13" s="84" t="s">
        <v>518</v>
      </c>
      <c r="C13" s="61">
        <v>0</v>
      </c>
      <c r="D13" s="25" t="s">
        <v>713</v>
      </c>
    </row>
    <row r="14" spans="1:4">
      <c r="A14" s="59"/>
      <c r="B14" s="84" t="s">
        <v>519</v>
      </c>
      <c r="C14" s="61">
        <v>0</v>
      </c>
      <c r="D14" s="86"/>
    </row>
    <row r="15" spans="1:4">
      <c r="A15" s="59"/>
      <c r="B15" s="84" t="s">
        <v>520</v>
      </c>
      <c r="C15" s="61">
        <v>0</v>
      </c>
      <c r="D15" s="86"/>
    </row>
    <row r="16" spans="1:4">
      <c r="A16" s="59"/>
      <c r="B16" s="84" t="s">
        <v>521</v>
      </c>
      <c r="C16" s="61">
        <v>0</v>
      </c>
      <c r="D16" s="86"/>
    </row>
    <row r="17" spans="1:4">
      <c r="A17" s="59"/>
      <c r="B17" s="84" t="s">
        <v>522</v>
      </c>
      <c r="C17" s="61">
        <v>0</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0</v>
      </c>
      <c r="D24" s="86"/>
    </row>
    <row r="25" spans="1:4">
      <c r="A25" s="79"/>
      <c r="B25" s="88"/>
      <c r="C25" s="89"/>
      <c r="D25" s="90"/>
    </row>
    <row r="26" spans="1:4">
      <c r="A26" s="55" t="s">
        <v>530</v>
      </c>
      <c r="B26" s="82"/>
      <c r="C26" s="91"/>
      <c r="D26" s="83">
        <f>SUM(D27:D33)</f>
        <v>0</v>
      </c>
    </row>
    <row r="27" spans="1:4">
      <c r="A27" s="59"/>
      <c r="B27" s="84" t="s">
        <v>531</v>
      </c>
      <c r="C27" s="61">
        <v>0</v>
      </c>
      <c r="D27" s="85"/>
    </row>
    <row r="28" spans="1:4">
      <c r="A28" s="59"/>
      <c r="B28" s="84" t="s">
        <v>438</v>
      </c>
      <c r="C28" s="61">
        <v>0</v>
      </c>
      <c r="D28" s="86"/>
    </row>
    <row r="29" spans="1:4">
      <c r="A29" s="59"/>
      <c r="B29" s="84" t="s">
        <v>532</v>
      </c>
      <c r="C29" s="61">
        <v>0</v>
      </c>
      <c r="D29" s="86"/>
    </row>
    <row r="30" spans="1:4">
      <c r="A30" s="59"/>
      <c r="B30" s="84" t="s">
        <v>533</v>
      </c>
      <c r="C30" s="61">
        <v>0</v>
      </c>
      <c r="D30" s="86"/>
    </row>
    <row r="31" spans="1:4">
      <c r="A31" s="59"/>
      <c r="B31" s="84" t="s">
        <v>534</v>
      </c>
      <c r="C31" s="61">
        <v>0</v>
      </c>
      <c r="D31" s="86"/>
    </row>
    <row r="32" spans="1:4">
      <c r="A32" s="59"/>
      <c r="B32" s="84" t="s">
        <v>535</v>
      </c>
      <c r="C32" s="61">
        <v>0</v>
      </c>
      <c r="D32" s="86"/>
    </row>
    <row r="33" spans="1:4">
      <c r="A33" s="59"/>
      <c r="B33" s="87" t="s">
        <v>536</v>
      </c>
      <c r="C33" s="69">
        <v>0</v>
      </c>
      <c r="D33" s="86"/>
    </row>
    <row r="34" spans="1:4">
      <c r="A34" s="79"/>
      <c r="B34" s="88"/>
      <c r="C34" s="89"/>
      <c r="D34" s="90"/>
    </row>
    <row r="35" spans="1:4">
      <c r="A35" s="76" t="s">
        <v>537</v>
      </c>
      <c r="B35" s="76"/>
      <c r="C35" s="77"/>
      <c r="D35" s="78">
        <f>+D5-D7+D26</f>
        <v>0</v>
      </c>
    </row>
    <row r="37" spans="1:4">
      <c r="A37" s="147" t="s">
        <v>712</v>
      </c>
    </row>
  </sheetData>
  <mergeCells count="4">
    <mergeCell ref="A1:D1"/>
    <mergeCell ref="A2:D2"/>
    <mergeCell ref="A3:D3"/>
    <mergeCell ref="A4:D4"/>
  </mergeCells>
  <pageMargins left="0.7" right="0.7" top="0.75" bottom="0.75" header="0.3" footer="0.3"/>
  <pageSetup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workbookViewId="0">
      <selection activeCell="E67" sqref="E67"/>
    </sheetView>
  </sheetViews>
  <sheetFormatPr baseColWidth="10" defaultColWidth="9.140625" defaultRowHeight="11.25"/>
  <cols>
    <col min="1" max="1" width="10" style="35" customWidth="1"/>
    <col min="2" max="2" width="68.5703125" style="35" bestFit="1" customWidth="1"/>
    <col min="3" max="3" width="17.42578125" style="35" bestFit="1" customWidth="1"/>
    <col min="4" max="5" width="23.7109375" style="35" bestFit="1" customWidth="1"/>
    <col min="6" max="6" width="19.28515625" style="35" customWidth="1"/>
    <col min="7" max="7" width="20.5703125" style="35" customWidth="1"/>
    <col min="8" max="10" width="20.28515625" style="35" customWidth="1"/>
    <col min="11" max="16384" width="9.140625" style="35"/>
  </cols>
  <sheetData>
    <row r="1" spans="1:10" ht="18.95" customHeight="1">
      <c r="A1" s="751" t="s">
        <v>11</v>
      </c>
      <c r="B1" s="756"/>
      <c r="C1" s="756"/>
      <c r="D1" s="756"/>
      <c r="E1" s="756"/>
      <c r="F1" s="756"/>
      <c r="G1" s="33" t="s">
        <v>42</v>
      </c>
      <c r="H1" s="34">
        <v>2018</v>
      </c>
    </row>
    <row r="2" spans="1:10" ht="18.95" customHeight="1">
      <c r="A2" s="751" t="s">
        <v>538</v>
      </c>
      <c r="B2" s="756"/>
      <c r="C2" s="756"/>
      <c r="D2" s="756"/>
      <c r="E2" s="756"/>
      <c r="F2" s="756"/>
      <c r="G2" s="33" t="s">
        <v>44</v>
      </c>
      <c r="H2" s="34" t="s">
        <v>45</v>
      </c>
    </row>
    <row r="3" spans="1:10" ht="18.95" customHeight="1">
      <c r="A3" s="757" t="s">
        <v>2604</v>
      </c>
      <c r="B3" s="758"/>
      <c r="C3" s="758"/>
      <c r="D3" s="758"/>
      <c r="E3" s="758"/>
      <c r="F3" s="758"/>
      <c r="G3" s="33" t="s">
        <v>47</v>
      </c>
      <c r="H3" s="34">
        <v>4</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25" t="s">
        <v>713</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6">
      <c r="A17" s="35">
        <v>7230</v>
      </c>
      <c r="B17" s="35" t="s">
        <v>554</v>
      </c>
      <c r="C17" s="40">
        <v>0</v>
      </c>
      <c r="D17" s="40">
        <v>0</v>
      </c>
      <c r="E17" s="40">
        <v>0</v>
      </c>
      <c r="F17" s="40">
        <v>0</v>
      </c>
    </row>
    <row r="18" spans="1:6">
      <c r="A18" s="35">
        <v>7240</v>
      </c>
      <c r="B18" s="35" t="s">
        <v>555</v>
      </c>
      <c r="C18" s="40">
        <v>0</v>
      </c>
      <c r="D18" s="40">
        <v>0</v>
      </c>
      <c r="E18" s="40">
        <v>0</v>
      </c>
      <c r="F18" s="40">
        <v>0</v>
      </c>
    </row>
    <row r="19" spans="1:6">
      <c r="A19" s="35">
        <v>7250</v>
      </c>
      <c r="B19" s="35" t="s">
        <v>556</v>
      </c>
      <c r="C19" s="40">
        <v>0</v>
      </c>
      <c r="D19" s="40">
        <v>0</v>
      </c>
      <c r="E19" s="40">
        <v>0</v>
      </c>
      <c r="F19" s="40">
        <v>0</v>
      </c>
    </row>
    <row r="20" spans="1:6">
      <c r="A20" s="35">
        <v>7260</v>
      </c>
      <c r="B20" s="35" t="s">
        <v>557</v>
      </c>
      <c r="C20" s="40">
        <v>0</v>
      </c>
      <c r="D20" s="40">
        <v>0</v>
      </c>
      <c r="E20" s="40">
        <v>0</v>
      </c>
      <c r="F20" s="40">
        <v>0</v>
      </c>
    </row>
    <row r="21" spans="1:6">
      <c r="A21" s="35">
        <v>7310</v>
      </c>
      <c r="B21" s="35" t="s">
        <v>558</v>
      </c>
      <c r="C21" s="40">
        <v>0</v>
      </c>
      <c r="D21" s="40">
        <v>0</v>
      </c>
      <c r="E21" s="40">
        <v>0</v>
      </c>
      <c r="F21" s="40">
        <v>0</v>
      </c>
    </row>
    <row r="22" spans="1:6">
      <c r="A22" s="35">
        <v>7320</v>
      </c>
      <c r="B22" s="35" t="s">
        <v>559</v>
      </c>
      <c r="C22" s="40">
        <v>0</v>
      </c>
      <c r="D22" s="40">
        <v>0</v>
      </c>
      <c r="E22" s="40">
        <v>0</v>
      </c>
      <c r="F22" s="40">
        <v>0</v>
      </c>
    </row>
    <row r="23" spans="1:6">
      <c r="A23" s="35">
        <v>7330</v>
      </c>
      <c r="B23" s="35" t="s">
        <v>560</v>
      </c>
      <c r="C23" s="40">
        <v>0</v>
      </c>
      <c r="D23" s="40">
        <v>0</v>
      </c>
      <c r="E23" s="40">
        <v>0</v>
      </c>
      <c r="F23" s="40">
        <v>0</v>
      </c>
    </row>
    <row r="24" spans="1:6">
      <c r="A24" s="35">
        <v>7340</v>
      </c>
      <c r="B24" s="35" t="s">
        <v>561</v>
      </c>
      <c r="C24" s="40">
        <v>0</v>
      </c>
      <c r="D24" s="40">
        <v>0</v>
      </c>
      <c r="E24" s="40">
        <v>0</v>
      </c>
      <c r="F24" s="40">
        <v>0</v>
      </c>
    </row>
    <row r="25" spans="1:6">
      <c r="A25" s="35">
        <v>7350</v>
      </c>
      <c r="B25" s="35" t="s">
        <v>562</v>
      </c>
      <c r="C25" s="40">
        <v>0</v>
      </c>
      <c r="D25" s="40">
        <v>0</v>
      </c>
      <c r="E25" s="40">
        <v>0</v>
      </c>
      <c r="F25" s="40">
        <v>0</v>
      </c>
    </row>
    <row r="26" spans="1:6">
      <c r="A26" s="35">
        <v>7360</v>
      </c>
      <c r="B26" s="35" t="s">
        <v>563</v>
      </c>
      <c r="C26" s="40">
        <v>0</v>
      </c>
      <c r="D26" s="40">
        <v>0</v>
      </c>
      <c r="E26" s="40">
        <v>0</v>
      </c>
      <c r="F26" s="40">
        <v>0</v>
      </c>
    </row>
    <row r="27" spans="1:6">
      <c r="A27" s="35">
        <v>7410</v>
      </c>
      <c r="B27" s="35" t="s">
        <v>564</v>
      </c>
      <c r="C27" s="40">
        <v>0</v>
      </c>
      <c r="D27" s="40">
        <v>0</v>
      </c>
      <c r="E27" s="40">
        <v>0</v>
      </c>
      <c r="F27" s="40">
        <v>0</v>
      </c>
    </row>
    <row r="28" spans="1:6">
      <c r="A28" s="35">
        <v>7420</v>
      </c>
      <c r="B28" s="35" t="s">
        <v>565</v>
      </c>
      <c r="C28" s="40">
        <v>0</v>
      </c>
      <c r="D28" s="40">
        <v>0</v>
      </c>
      <c r="E28" s="40">
        <v>0</v>
      </c>
      <c r="F28" s="40">
        <v>0</v>
      </c>
    </row>
    <row r="29" spans="1:6">
      <c r="A29" s="35">
        <v>7510</v>
      </c>
      <c r="B29" s="35" t="s">
        <v>566</v>
      </c>
      <c r="C29" s="40">
        <v>0</v>
      </c>
      <c r="D29" s="40">
        <v>0</v>
      </c>
      <c r="E29" s="40">
        <v>0</v>
      </c>
      <c r="F29" s="40">
        <v>0</v>
      </c>
    </row>
    <row r="30" spans="1:6">
      <c r="A30" s="35">
        <v>7520</v>
      </c>
      <c r="B30" s="35" t="s">
        <v>567</v>
      </c>
      <c r="C30" s="40">
        <v>0</v>
      </c>
      <c r="D30" s="40">
        <v>0</v>
      </c>
      <c r="E30" s="40">
        <v>0</v>
      </c>
      <c r="F30" s="40">
        <v>0</v>
      </c>
    </row>
    <row r="31" spans="1:6">
      <c r="A31" s="35">
        <v>7610</v>
      </c>
      <c r="B31" s="35" t="s">
        <v>568</v>
      </c>
      <c r="C31" s="40">
        <v>0</v>
      </c>
      <c r="D31" s="40">
        <v>0</v>
      </c>
      <c r="E31" s="40">
        <v>0</v>
      </c>
      <c r="F31" s="40">
        <v>0</v>
      </c>
    </row>
    <row r="32" spans="1:6">
      <c r="A32" s="35">
        <v>7620</v>
      </c>
      <c r="B32" s="35" t="s">
        <v>569</v>
      </c>
      <c r="C32" s="40">
        <v>0</v>
      </c>
      <c r="D32" s="40">
        <v>0</v>
      </c>
      <c r="E32" s="40">
        <v>0</v>
      </c>
      <c r="F32" s="40">
        <v>0</v>
      </c>
    </row>
    <row r="33" spans="1:6">
      <c r="A33" s="35">
        <v>7630</v>
      </c>
      <c r="B33" s="35" t="s">
        <v>570</v>
      </c>
      <c r="C33" s="40">
        <v>0</v>
      </c>
      <c r="D33" s="40">
        <v>0</v>
      </c>
      <c r="E33" s="40">
        <v>0</v>
      </c>
      <c r="F33" s="40">
        <v>0</v>
      </c>
    </row>
    <row r="34" spans="1:6">
      <c r="A34" s="35">
        <v>7640</v>
      </c>
      <c r="B34" s="35" t="s">
        <v>571</v>
      </c>
      <c r="C34" s="40">
        <v>0</v>
      </c>
      <c r="D34" s="40">
        <v>0</v>
      </c>
      <c r="E34" s="40">
        <v>0</v>
      </c>
      <c r="F34" s="40">
        <v>0</v>
      </c>
    </row>
    <row r="35" spans="1:6" s="94" customFormat="1">
      <c r="A35" s="93">
        <v>8000</v>
      </c>
      <c r="B35" s="94" t="s">
        <v>572</v>
      </c>
    </row>
    <row r="36" spans="1:6">
      <c r="A36" s="35">
        <v>8110</v>
      </c>
      <c r="B36" s="35" t="s">
        <v>573</v>
      </c>
      <c r="C36" s="40">
        <v>0</v>
      </c>
      <c r="D36" s="40">
        <v>0</v>
      </c>
      <c r="E36" s="40">
        <v>0</v>
      </c>
      <c r="F36" s="40">
        <v>0</v>
      </c>
    </row>
    <row r="37" spans="1:6">
      <c r="A37" s="35">
        <v>8120</v>
      </c>
      <c r="B37" s="35" t="s">
        <v>574</v>
      </c>
      <c r="C37" s="40">
        <v>0</v>
      </c>
      <c r="D37" s="40">
        <v>0</v>
      </c>
      <c r="E37" s="40">
        <v>0</v>
      </c>
      <c r="F37" s="40">
        <v>0</v>
      </c>
    </row>
    <row r="38" spans="1:6">
      <c r="A38" s="35">
        <v>8130</v>
      </c>
      <c r="B38" s="35" t="s">
        <v>575</v>
      </c>
      <c r="C38" s="40">
        <v>0</v>
      </c>
      <c r="D38" s="40">
        <v>0</v>
      </c>
      <c r="E38" s="40">
        <v>0</v>
      </c>
      <c r="F38" s="40">
        <v>0</v>
      </c>
    </row>
    <row r="39" spans="1:6">
      <c r="A39" s="35">
        <v>8140</v>
      </c>
      <c r="B39" s="35" t="s">
        <v>576</v>
      </c>
      <c r="C39" s="40">
        <v>0</v>
      </c>
      <c r="D39" s="40">
        <v>0</v>
      </c>
      <c r="E39" s="40">
        <v>0</v>
      </c>
      <c r="F39" s="40">
        <v>0</v>
      </c>
    </row>
    <row r="40" spans="1:6">
      <c r="A40" s="35">
        <v>8150</v>
      </c>
      <c r="B40" s="35" t="s">
        <v>577</v>
      </c>
      <c r="C40" s="40">
        <v>0</v>
      </c>
      <c r="D40" s="40">
        <v>0</v>
      </c>
      <c r="E40" s="40">
        <v>0</v>
      </c>
      <c r="F40" s="40">
        <v>0</v>
      </c>
    </row>
    <row r="41" spans="1:6">
      <c r="A41" s="35">
        <v>8210</v>
      </c>
      <c r="B41" s="35" t="s">
        <v>578</v>
      </c>
      <c r="C41" s="40">
        <v>0</v>
      </c>
      <c r="D41" s="40">
        <v>0</v>
      </c>
      <c r="E41" s="40">
        <v>0</v>
      </c>
      <c r="F41" s="40">
        <v>0</v>
      </c>
    </row>
    <row r="42" spans="1:6">
      <c r="A42" s="35">
        <v>8220</v>
      </c>
      <c r="B42" s="35" t="s">
        <v>579</v>
      </c>
      <c r="C42" s="40">
        <v>0</v>
      </c>
      <c r="D42" s="40">
        <v>0</v>
      </c>
      <c r="E42" s="40">
        <v>0</v>
      </c>
      <c r="F42" s="40">
        <v>0</v>
      </c>
    </row>
    <row r="43" spans="1:6">
      <c r="A43" s="35">
        <v>8230</v>
      </c>
      <c r="B43" s="35" t="s">
        <v>580</v>
      </c>
      <c r="C43" s="40">
        <v>0</v>
      </c>
      <c r="D43" s="40">
        <v>0</v>
      </c>
      <c r="E43" s="40">
        <v>0</v>
      </c>
      <c r="F43" s="40">
        <v>0</v>
      </c>
    </row>
    <row r="44" spans="1:6">
      <c r="A44" s="35">
        <v>8240</v>
      </c>
      <c r="B44" s="35" t="s">
        <v>581</v>
      </c>
      <c r="C44" s="40">
        <v>0</v>
      </c>
      <c r="D44" s="40">
        <v>0</v>
      </c>
      <c r="E44" s="40">
        <v>0</v>
      </c>
      <c r="F44" s="40">
        <v>0</v>
      </c>
    </row>
    <row r="45" spans="1:6">
      <c r="A45" s="35">
        <v>8250</v>
      </c>
      <c r="B45" s="35" t="s">
        <v>582</v>
      </c>
      <c r="C45" s="40">
        <v>0</v>
      </c>
      <c r="D45" s="40">
        <v>0</v>
      </c>
      <c r="E45" s="40">
        <v>0</v>
      </c>
      <c r="F45" s="40">
        <v>0</v>
      </c>
    </row>
    <row r="46" spans="1:6">
      <c r="A46" s="35">
        <v>8260</v>
      </c>
      <c r="B46" s="35" t="s">
        <v>583</v>
      </c>
      <c r="C46" s="40">
        <v>0</v>
      </c>
      <c r="D46" s="40">
        <v>0</v>
      </c>
      <c r="E46" s="40">
        <v>0</v>
      </c>
      <c r="F46" s="40">
        <v>0</v>
      </c>
    </row>
    <row r="47" spans="1:6">
      <c r="A47" s="35">
        <v>8270</v>
      </c>
      <c r="B47" s="35" t="s">
        <v>584</v>
      </c>
      <c r="C47" s="40">
        <v>0</v>
      </c>
      <c r="D47" s="40">
        <v>0</v>
      </c>
      <c r="E47" s="40">
        <v>0</v>
      </c>
      <c r="F47" s="40">
        <v>0</v>
      </c>
    </row>
    <row r="49" spans="1:1">
      <c r="A49" s="147" t="s">
        <v>712</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50"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topLeftCell="A94" zoomScale="106" zoomScaleNormal="106" workbookViewId="0">
      <selection activeCell="I135" sqref="I135"/>
    </sheetView>
  </sheetViews>
  <sheetFormatPr baseColWidth="10" defaultColWidth="9.140625" defaultRowHeight="11.25"/>
  <cols>
    <col min="1" max="1" width="10" style="25" customWidth="1"/>
    <col min="2" max="2" width="64.5703125" style="25" bestFit="1" customWidth="1"/>
    <col min="3" max="3" width="16.42578125" style="25" bestFit="1" customWidth="1"/>
    <col min="4" max="4" width="19.140625" style="25" customWidth="1"/>
    <col min="5" max="5" width="28" style="25" customWidth="1"/>
    <col min="6" max="6" width="22.7109375" style="25" customWidth="1"/>
    <col min="7" max="8" width="16.7109375" style="25" customWidth="1"/>
    <col min="9" max="9" width="27.140625" style="25" customWidth="1"/>
    <col min="10" max="16384" width="9.140625" style="25"/>
  </cols>
  <sheetData>
    <row r="1" spans="1:9" s="22" customFormat="1" ht="18.95" customHeight="1">
      <c r="A1" s="749" t="s">
        <v>13</v>
      </c>
      <c r="B1" s="750"/>
      <c r="C1" s="750"/>
      <c r="D1" s="750"/>
      <c r="E1" s="750"/>
      <c r="F1" s="750"/>
      <c r="G1" s="6" t="s">
        <v>42</v>
      </c>
      <c r="H1" s="21">
        <v>2018</v>
      </c>
    </row>
    <row r="2" spans="1:9" s="22" customFormat="1" ht="18.95" customHeight="1">
      <c r="A2" s="749" t="s">
        <v>107</v>
      </c>
      <c r="B2" s="750"/>
      <c r="C2" s="750"/>
      <c r="D2" s="750"/>
      <c r="E2" s="750"/>
      <c r="F2" s="750"/>
      <c r="G2" s="6" t="s">
        <v>44</v>
      </c>
      <c r="H2" s="21" t="s">
        <v>45</v>
      </c>
    </row>
    <row r="3" spans="1:9" s="22" customFormat="1" ht="18.95" customHeight="1">
      <c r="A3" s="749" t="s">
        <v>2613</v>
      </c>
      <c r="B3" s="750"/>
      <c r="C3" s="750"/>
      <c r="D3" s="750"/>
      <c r="E3" s="750"/>
      <c r="F3" s="750"/>
      <c r="G3" s="6" t="s">
        <v>47</v>
      </c>
      <c r="H3" s="21">
        <v>4</v>
      </c>
      <c r="I3"/>
    </row>
    <row r="4" spans="1:9">
      <c r="A4" s="23" t="s">
        <v>108</v>
      </c>
      <c r="B4" s="24"/>
      <c r="C4" s="24"/>
      <c r="D4" s="24"/>
      <c r="E4" s="24"/>
      <c r="F4" s="24"/>
      <c r="G4" s="24"/>
      <c r="H4" s="24"/>
    </row>
    <row r="6" spans="1:9">
      <c r="A6" s="24" t="s">
        <v>109</v>
      </c>
      <c r="B6" s="24"/>
      <c r="C6" s="24"/>
      <c r="D6" s="24"/>
      <c r="E6" s="24"/>
      <c r="F6" s="24"/>
      <c r="G6" s="24"/>
      <c r="H6" s="24"/>
    </row>
    <row r="7" spans="1:9">
      <c r="A7" s="26" t="s">
        <v>110</v>
      </c>
      <c r="B7" s="26" t="s">
        <v>111</v>
      </c>
      <c r="C7" s="26" t="s">
        <v>112</v>
      </c>
      <c r="D7" s="26" t="s">
        <v>113</v>
      </c>
      <c r="E7" s="26"/>
      <c r="F7" s="26"/>
      <c r="G7" s="26"/>
      <c r="H7" s="26"/>
    </row>
    <row r="8" spans="1:9">
      <c r="A8" s="27">
        <v>1114</v>
      </c>
      <c r="B8" s="25" t="s">
        <v>114</v>
      </c>
      <c r="C8" s="28">
        <v>9836572.3499999996</v>
      </c>
    </row>
    <row r="9" spans="1:9">
      <c r="A9" s="27">
        <v>1115</v>
      </c>
      <c r="B9" s="25" t="s">
        <v>116</v>
      </c>
      <c r="C9" s="28">
        <v>0</v>
      </c>
    </row>
    <row r="10" spans="1:9">
      <c r="A10" s="27">
        <v>1121</v>
      </c>
      <c r="B10" s="25" t="s">
        <v>117</v>
      </c>
      <c r="C10" s="28">
        <v>0</v>
      </c>
    </row>
    <row r="11" spans="1:9">
      <c r="A11" s="27">
        <v>1211</v>
      </c>
      <c r="B11" s="25" t="s">
        <v>118</v>
      </c>
      <c r="C11" s="28">
        <v>0</v>
      </c>
    </row>
    <row r="13" spans="1:9">
      <c r="A13" s="24" t="s">
        <v>119</v>
      </c>
      <c r="B13" s="24"/>
      <c r="C13" s="24"/>
      <c r="D13" s="24"/>
      <c r="E13" s="24"/>
      <c r="F13" s="24"/>
      <c r="G13" s="24"/>
      <c r="H13" s="24"/>
    </row>
    <row r="14" spans="1:9">
      <c r="A14" s="26" t="s">
        <v>110</v>
      </c>
      <c r="B14" s="26" t="s">
        <v>111</v>
      </c>
      <c r="C14" s="26" t="s">
        <v>112</v>
      </c>
      <c r="D14" s="26">
        <v>2017</v>
      </c>
      <c r="E14" s="26">
        <f>D14-1</f>
        <v>2016</v>
      </c>
      <c r="F14" s="26">
        <f>E14-1</f>
        <v>2015</v>
      </c>
      <c r="G14" s="26">
        <f>F14-1</f>
        <v>2014</v>
      </c>
      <c r="H14" s="26" t="s">
        <v>120</v>
      </c>
    </row>
    <row r="15" spans="1:9">
      <c r="A15" s="27">
        <v>1122</v>
      </c>
      <c r="B15" s="25" t="s">
        <v>121</v>
      </c>
      <c r="C15" s="28">
        <v>0</v>
      </c>
      <c r="D15" s="28">
        <v>0</v>
      </c>
      <c r="E15" s="28">
        <v>0</v>
      </c>
      <c r="F15" s="28">
        <v>0</v>
      </c>
      <c r="G15" s="28">
        <v>0</v>
      </c>
    </row>
    <row r="16" spans="1:9">
      <c r="A16" s="27">
        <v>1124</v>
      </c>
      <c r="B16" s="25" t="s">
        <v>122</v>
      </c>
      <c r="C16" s="28">
        <v>0</v>
      </c>
      <c r="D16" s="28">
        <v>0</v>
      </c>
      <c r="E16" s="28">
        <v>0</v>
      </c>
      <c r="F16" s="28">
        <v>0</v>
      </c>
      <c r="G16" s="28">
        <v>0</v>
      </c>
    </row>
    <row r="18" spans="1:8">
      <c r="A18" s="24" t="s">
        <v>123</v>
      </c>
      <c r="B18" s="24"/>
      <c r="C18" s="24"/>
      <c r="D18" s="24"/>
      <c r="E18" s="24"/>
      <c r="F18" s="24"/>
      <c r="G18" s="24"/>
      <c r="H18" s="24"/>
    </row>
    <row r="19" spans="1:8">
      <c r="A19" s="26" t="s">
        <v>110</v>
      </c>
      <c r="B19" s="26" t="s">
        <v>111</v>
      </c>
      <c r="C19" s="26" t="s">
        <v>112</v>
      </c>
      <c r="D19" s="26" t="s">
        <v>124</v>
      </c>
      <c r="E19" s="26" t="s">
        <v>125</v>
      </c>
      <c r="F19" s="26" t="s">
        <v>126</v>
      </c>
      <c r="G19" s="26" t="s">
        <v>127</v>
      </c>
      <c r="H19" s="26" t="s">
        <v>128</v>
      </c>
    </row>
    <row r="20" spans="1:8">
      <c r="A20" s="27">
        <v>1123</v>
      </c>
      <c r="B20" s="25" t="s">
        <v>129</v>
      </c>
      <c r="C20" s="28">
        <v>4308026.4800000004</v>
      </c>
      <c r="D20" s="28">
        <v>0</v>
      </c>
      <c r="E20" s="28">
        <v>0</v>
      </c>
      <c r="F20" s="28">
        <v>0</v>
      </c>
      <c r="G20" s="28">
        <v>0</v>
      </c>
    </row>
    <row r="21" spans="1:8">
      <c r="A21" s="27">
        <v>1125</v>
      </c>
      <c r="B21" s="25" t="s">
        <v>131</v>
      </c>
      <c r="C21" s="28">
        <v>4587.3599999999997</v>
      </c>
      <c r="D21" s="28">
        <v>0</v>
      </c>
      <c r="E21" s="28">
        <v>0</v>
      </c>
      <c r="F21" s="28">
        <v>0</v>
      </c>
      <c r="G21" s="28">
        <v>0</v>
      </c>
    </row>
    <row r="22" spans="1:8">
      <c r="A22" s="27">
        <v>1131</v>
      </c>
      <c r="B22" s="25" t="s">
        <v>132</v>
      </c>
      <c r="C22" s="28">
        <v>3758545.3</v>
      </c>
      <c r="D22" s="28">
        <v>0</v>
      </c>
      <c r="E22" s="28">
        <v>0</v>
      </c>
      <c r="F22" s="28">
        <v>0</v>
      </c>
      <c r="G22" s="28">
        <v>0</v>
      </c>
    </row>
    <row r="23" spans="1:8">
      <c r="A23" s="27">
        <v>1132</v>
      </c>
      <c r="B23" s="25" t="s">
        <v>134</v>
      </c>
      <c r="C23" s="28">
        <v>0</v>
      </c>
      <c r="D23" s="28">
        <v>0</v>
      </c>
      <c r="E23" s="28">
        <v>0</v>
      </c>
      <c r="F23" s="28">
        <v>0</v>
      </c>
      <c r="G23" s="28">
        <v>0</v>
      </c>
    </row>
    <row r="24" spans="1:8">
      <c r="A24" s="27">
        <v>1133</v>
      </c>
      <c r="B24" s="25" t="s">
        <v>135</v>
      </c>
      <c r="C24" s="28">
        <v>0</v>
      </c>
      <c r="D24" s="28">
        <v>0</v>
      </c>
      <c r="E24" s="28">
        <v>0</v>
      </c>
      <c r="F24" s="28">
        <v>0</v>
      </c>
      <c r="G24" s="28">
        <v>0</v>
      </c>
    </row>
    <row r="25" spans="1:8">
      <c r="A25" s="27">
        <v>1134</v>
      </c>
      <c r="B25" s="25" t="s">
        <v>136</v>
      </c>
      <c r="C25" s="28">
        <v>0</v>
      </c>
      <c r="D25" s="28">
        <v>0</v>
      </c>
      <c r="E25" s="28">
        <v>0</v>
      </c>
      <c r="F25" s="28">
        <v>0</v>
      </c>
      <c r="G25" s="28">
        <v>0</v>
      </c>
    </row>
    <row r="26" spans="1:8">
      <c r="A26" s="27">
        <v>1139</v>
      </c>
      <c r="B26" s="25" t="s">
        <v>137</v>
      </c>
      <c r="C26" s="28">
        <v>0</v>
      </c>
      <c r="D26" s="28">
        <v>0</v>
      </c>
      <c r="E26" s="28">
        <v>0</v>
      </c>
      <c r="F26" s="28">
        <v>0</v>
      </c>
      <c r="G26" s="28">
        <v>0</v>
      </c>
    </row>
    <row r="28" spans="1:8">
      <c r="A28" s="24" t="s">
        <v>138</v>
      </c>
      <c r="B28" s="24"/>
      <c r="C28" s="24"/>
      <c r="D28" s="24"/>
      <c r="E28" s="24"/>
      <c r="F28" s="24"/>
      <c r="G28" s="24"/>
      <c r="H28" s="24"/>
    </row>
    <row r="29" spans="1:8">
      <c r="A29" s="26" t="s">
        <v>110</v>
      </c>
      <c r="B29" s="26" t="s">
        <v>111</v>
      </c>
      <c r="C29" s="26" t="s">
        <v>112</v>
      </c>
      <c r="D29" s="26" t="s">
        <v>139</v>
      </c>
      <c r="E29" s="26" t="s">
        <v>140</v>
      </c>
      <c r="F29" s="26" t="s">
        <v>141</v>
      </c>
      <c r="G29" s="26" t="s">
        <v>142</v>
      </c>
      <c r="H29" s="26"/>
    </row>
    <row r="30" spans="1:8">
      <c r="A30" s="27">
        <v>1140</v>
      </c>
      <c r="B30" s="25" t="s">
        <v>143</v>
      </c>
      <c r="C30" s="28">
        <f>SUM(C31:C35)</f>
        <v>2856062.51</v>
      </c>
    </row>
    <row r="31" spans="1:8">
      <c r="A31" s="27">
        <v>1141</v>
      </c>
      <c r="B31" s="25" t="s">
        <v>144</v>
      </c>
      <c r="C31" s="28">
        <v>2856062.51</v>
      </c>
    </row>
    <row r="32" spans="1:8">
      <c r="A32" s="27">
        <v>1142</v>
      </c>
      <c r="B32" s="25" t="s">
        <v>145</v>
      </c>
      <c r="C32" s="28">
        <v>0</v>
      </c>
    </row>
    <row r="33" spans="1:8">
      <c r="A33" s="27">
        <v>1143</v>
      </c>
      <c r="B33" s="25" t="s">
        <v>146</v>
      </c>
      <c r="C33" s="28">
        <v>0</v>
      </c>
    </row>
    <row r="34" spans="1:8">
      <c r="A34" s="27">
        <v>1144</v>
      </c>
      <c r="B34" s="25" t="s">
        <v>147</v>
      </c>
      <c r="C34" s="28">
        <v>0</v>
      </c>
    </row>
    <row r="35" spans="1:8">
      <c r="A35" s="27">
        <v>1145</v>
      </c>
      <c r="B35" s="25" t="s">
        <v>148</v>
      </c>
      <c r="C35" s="28">
        <v>0</v>
      </c>
    </row>
    <row r="37" spans="1:8">
      <c r="A37" s="24" t="s">
        <v>149</v>
      </c>
      <c r="B37" s="24"/>
      <c r="C37" s="24"/>
      <c r="D37" s="24"/>
      <c r="E37" s="24"/>
      <c r="F37" s="24"/>
      <c r="G37" s="24"/>
      <c r="H37" s="24"/>
    </row>
    <row r="38" spans="1:8">
      <c r="A38" s="26" t="s">
        <v>110</v>
      </c>
      <c r="B38" s="26" t="s">
        <v>111</v>
      </c>
      <c r="C38" s="26" t="s">
        <v>112</v>
      </c>
      <c r="D38" s="26" t="s">
        <v>150</v>
      </c>
      <c r="E38" s="26" t="s">
        <v>151</v>
      </c>
      <c r="F38" s="26" t="s">
        <v>152</v>
      </c>
      <c r="G38" s="26"/>
      <c r="H38" s="26"/>
    </row>
    <row r="39" spans="1:8">
      <c r="A39" s="27">
        <v>1150</v>
      </c>
      <c r="B39" s="25" t="s">
        <v>153</v>
      </c>
      <c r="C39" s="28">
        <v>0</v>
      </c>
    </row>
    <row r="40" spans="1:8">
      <c r="A40" s="27">
        <v>1151</v>
      </c>
      <c r="B40" s="25" t="s">
        <v>154</v>
      </c>
      <c r="C40" s="28">
        <v>0</v>
      </c>
    </row>
    <row r="42" spans="1:8">
      <c r="A42" s="24" t="s">
        <v>155</v>
      </c>
      <c r="B42" s="24"/>
      <c r="C42" s="24"/>
      <c r="D42" s="24"/>
      <c r="E42" s="24"/>
      <c r="F42" s="24"/>
      <c r="G42" s="24"/>
      <c r="H42" s="24"/>
    </row>
    <row r="43" spans="1:8">
      <c r="A43" s="26" t="s">
        <v>110</v>
      </c>
      <c r="B43" s="26" t="s">
        <v>111</v>
      </c>
      <c r="C43" s="26" t="s">
        <v>112</v>
      </c>
      <c r="D43" s="26" t="s">
        <v>113</v>
      </c>
      <c r="E43" s="26" t="s">
        <v>128</v>
      </c>
      <c r="F43" s="26"/>
      <c r="G43" s="26"/>
      <c r="H43" s="26"/>
    </row>
    <row r="44" spans="1:8">
      <c r="A44" s="27">
        <v>1213</v>
      </c>
      <c r="B44" s="25" t="s">
        <v>156</v>
      </c>
      <c r="C44" s="28">
        <v>0</v>
      </c>
    </row>
    <row r="46" spans="1:8">
      <c r="A46" s="24" t="s">
        <v>157</v>
      </c>
      <c r="B46" s="24"/>
      <c r="C46" s="24"/>
      <c r="D46" s="24"/>
      <c r="E46" s="24"/>
      <c r="F46" s="24"/>
      <c r="G46" s="24"/>
      <c r="H46" s="24"/>
    </row>
    <row r="47" spans="1:8">
      <c r="A47" s="26" t="s">
        <v>110</v>
      </c>
      <c r="B47" s="26" t="s">
        <v>111</v>
      </c>
      <c r="C47" s="26" t="s">
        <v>112</v>
      </c>
      <c r="D47" s="26"/>
      <c r="E47" s="26"/>
      <c r="F47" s="26"/>
      <c r="G47" s="26"/>
      <c r="H47" s="26"/>
    </row>
    <row r="48" spans="1:8">
      <c r="A48" s="27">
        <v>1214</v>
      </c>
      <c r="B48" s="25" t="s">
        <v>158</v>
      </c>
      <c r="C48" s="28">
        <v>0</v>
      </c>
    </row>
    <row r="50" spans="1:9">
      <c r="A50" s="24" t="s">
        <v>159</v>
      </c>
      <c r="B50" s="24"/>
      <c r="C50" s="24"/>
      <c r="D50" s="24"/>
      <c r="E50" s="24"/>
      <c r="F50" s="24"/>
      <c r="G50" s="24"/>
      <c r="H50" s="24"/>
      <c r="I50" s="24"/>
    </row>
    <row r="51" spans="1:9">
      <c r="A51" s="26" t="s">
        <v>110</v>
      </c>
      <c r="B51" s="26" t="s">
        <v>111</v>
      </c>
      <c r="C51" s="26" t="s">
        <v>112</v>
      </c>
      <c r="D51" s="26" t="s">
        <v>160</v>
      </c>
      <c r="E51" s="26" t="s">
        <v>161</v>
      </c>
      <c r="F51" s="26" t="s">
        <v>150</v>
      </c>
      <c r="G51" s="26" t="s">
        <v>162</v>
      </c>
      <c r="H51" s="26" t="s">
        <v>163</v>
      </c>
      <c r="I51" s="26" t="s">
        <v>164</v>
      </c>
    </row>
    <row r="52" spans="1:9">
      <c r="A52" s="27">
        <v>1230</v>
      </c>
      <c r="B52" s="25" t="s">
        <v>165</v>
      </c>
      <c r="C52" s="28">
        <f>SUM(C53:C59)</f>
        <v>75493865.469999999</v>
      </c>
      <c r="D52" s="28">
        <f>SUM(D53:D59)</f>
        <v>0</v>
      </c>
      <c r="E52" s="28">
        <f>SUM(E53:E59)</f>
        <v>389599.29</v>
      </c>
    </row>
    <row r="53" spans="1:9">
      <c r="A53" s="27">
        <v>1231</v>
      </c>
      <c r="B53" s="25" t="s">
        <v>168</v>
      </c>
      <c r="C53" s="28">
        <v>0</v>
      </c>
      <c r="D53" s="28">
        <v>0</v>
      </c>
      <c r="E53" s="28">
        <v>0</v>
      </c>
    </row>
    <row r="54" spans="1:9">
      <c r="A54" s="27">
        <v>1232</v>
      </c>
      <c r="B54" s="25" t="s">
        <v>170</v>
      </c>
      <c r="C54" s="28">
        <v>0</v>
      </c>
      <c r="D54" s="28">
        <v>0</v>
      </c>
      <c r="E54" s="28">
        <v>0</v>
      </c>
    </row>
    <row r="55" spans="1:9">
      <c r="A55" s="27">
        <v>1233</v>
      </c>
      <c r="B55" s="25" t="s">
        <v>171</v>
      </c>
      <c r="C55" s="28">
        <v>42201353.82</v>
      </c>
      <c r="D55" s="28">
        <v>0</v>
      </c>
      <c r="E55" s="28">
        <v>389599.29</v>
      </c>
    </row>
    <row r="56" spans="1:9">
      <c r="A56" s="27">
        <v>1234</v>
      </c>
      <c r="B56" s="25" t="s">
        <v>172</v>
      </c>
      <c r="C56" s="28">
        <v>0</v>
      </c>
      <c r="D56" s="28">
        <v>0</v>
      </c>
      <c r="E56" s="28">
        <v>0</v>
      </c>
    </row>
    <row r="57" spans="1:9">
      <c r="A57" s="27">
        <v>1235</v>
      </c>
      <c r="B57" s="25" t="s">
        <v>173</v>
      </c>
      <c r="C57" s="28">
        <v>0</v>
      </c>
      <c r="D57" s="28">
        <v>0</v>
      </c>
      <c r="E57" s="28">
        <v>0</v>
      </c>
    </row>
    <row r="58" spans="1:9">
      <c r="A58" s="27">
        <v>1236</v>
      </c>
      <c r="B58" s="25" t="s">
        <v>174</v>
      </c>
      <c r="C58" s="28">
        <v>33292511.649999999</v>
      </c>
      <c r="D58" s="28">
        <v>0</v>
      </c>
      <c r="E58" s="28">
        <v>0</v>
      </c>
    </row>
    <row r="59" spans="1:9">
      <c r="A59" s="27">
        <v>1239</v>
      </c>
      <c r="B59" s="25" t="s">
        <v>175</v>
      </c>
      <c r="C59" s="28">
        <v>0</v>
      </c>
      <c r="D59" s="28">
        <v>0</v>
      </c>
      <c r="E59" s="28">
        <v>0</v>
      </c>
    </row>
    <row r="60" spans="1:9">
      <c r="A60" s="27">
        <v>1240</v>
      </c>
      <c r="B60" s="25" t="s">
        <v>176</v>
      </c>
      <c r="C60" s="28">
        <f>SUM(C61:C68)</f>
        <v>20874239.449999999</v>
      </c>
      <c r="D60" s="28">
        <f>SUM(D61:D68)</f>
        <v>3810393.14</v>
      </c>
      <c r="E60" s="28">
        <f>SUM(E61:E68)</f>
        <v>7529199.8299999991</v>
      </c>
    </row>
    <row r="61" spans="1:9">
      <c r="A61" s="27">
        <v>1241</v>
      </c>
      <c r="B61" s="116" t="s">
        <v>177</v>
      </c>
      <c r="C61" s="28">
        <v>10010920.210000001</v>
      </c>
      <c r="D61" s="28">
        <f>8368.66+1134676.12+42221.59+11930.74+5784.12-236.37</f>
        <v>1202744.8600000001</v>
      </c>
      <c r="E61" s="28">
        <f>631650.19+2031100.61+38634.28+35442.24+469707.27</f>
        <v>3206534.59</v>
      </c>
    </row>
    <row r="62" spans="1:9">
      <c r="A62" s="27">
        <v>1242</v>
      </c>
      <c r="B62" s="116" t="s">
        <v>179</v>
      </c>
      <c r="C62" s="28">
        <v>10233930.08</v>
      </c>
      <c r="D62" s="28">
        <f>16590+14540.79+2567568.14</f>
        <v>2598698.9300000002</v>
      </c>
      <c r="E62" s="28">
        <f>76037.5+66888.23+3824458.13</f>
        <v>3967383.86</v>
      </c>
    </row>
    <row r="63" spans="1:9">
      <c r="A63" s="27">
        <v>1243</v>
      </c>
      <c r="B63" s="116" t="s">
        <v>181</v>
      </c>
      <c r="C63" s="28">
        <v>0</v>
      </c>
      <c r="D63" s="28">
        <v>0</v>
      </c>
      <c r="E63" s="28">
        <v>0</v>
      </c>
    </row>
    <row r="64" spans="1:9">
      <c r="A64" s="27">
        <v>1244</v>
      </c>
      <c r="B64" s="116" t="s">
        <v>182</v>
      </c>
      <c r="C64" s="28">
        <v>346486.14</v>
      </c>
      <c r="D64" s="28">
        <v>0</v>
      </c>
      <c r="E64" s="28">
        <v>323988.13</v>
      </c>
    </row>
    <row r="65" spans="1:9">
      <c r="A65" s="27">
        <v>1245</v>
      </c>
      <c r="B65" s="116" t="s">
        <v>184</v>
      </c>
      <c r="C65" s="28">
        <v>75369</v>
      </c>
      <c r="D65" s="28">
        <v>7536.95</v>
      </c>
      <c r="E65" s="28">
        <v>14445.81</v>
      </c>
    </row>
    <row r="66" spans="1:9">
      <c r="A66" s="27">
        <v>1246</v>
      </c>
      <c r="B66" s="116" t="s">
        <v>186</v>
      </c>
      <c r="C66" s="28">
        <v>207534.02</v>
      </c>
      <c r="D66" s="28">
        <f>1760.59+431.78-779.97</f>
        <v>1412.3999999999999</v>
      </c>
      <c r="E66" s="28">
        <f>15669.91+1177.53</f>
        <v>16847.439999999999</v>
      </c>
    </row>
    <row r="67" spans="1:9">
      <c r="A67" s="27">
        <v>1247</v>
      </c>
      <c r="B67" s="116" t="s">
        <v>188</v>
      </c>
      <c r="C67" s="28">
        <v>0</v>
      </c>
      <c r="D67" s="28">
        <v>0</v>
      </c>
      <c r="E67" s="28">
        <v>0</v>
      </c>
    </row>
    <row r="68" spans="1:9">
      <c r="A68" s="27">
        <v>1248</v>
      </c>
      <c r="B68" s="25" t="s">
        <v>189</v>
      </c>
      <c r="C68" s="28">
        <v>0</v>
      </c>
      <c r="D68" s="28">
        <v>0</v>
      </c>
      <c r="E68" s="28">
        <v>0</v>
      </c>
      <c r="F68" s="28"/>
    </row>
    <row r="70" spans="1:9">
      <c r="A70" s="24" t="s">
        <v>190</v>
      </c>
      <c r="B70" s="24"/>
      <c r="C70" s="24"/>
      <c r="D70" s="24"/>
      <c r="E70" s="24"/>
      <c r="F70" s="24"/>
      <c r="G70" s="24"/>
      <c r="H70" s="24"/>
      <c r="I70" s="24"/>
    </row>
    <row r="71" spans="1:9">
      <c r="A71" s="26" t="s">
        <v>110</v>
      </c>
      <c r="B71" s="26" t="s">
        <v>111</v>
      </c>
      <c r="C71" s="26" t="s">
        <v>112</v>
      </c>
      <c r="D71" s="26" t="s">
        <v>191</v>
      </c>
      <c r="E71" s="26" t="s">
        <v>192</v>
      </c>
      <c r="F71" s="26" t="s">
        <v>150</v>
      </c>
      <c r="G71" s="26" t="s">
        <v>162</v>
      </c>
      <c r="H71" s="26" t="s">
        <v>163</v>
      </c>
      <c r="I71" s="26" t="s">
        <v>164</v>
      </c>
    </row>
    <row r="72" spans="1:9">
      <c r="A72" s="27">
        <v>1250</v>
      </c>
      <c r="B72" s="25" t="s">
        <v>193</v>
      </c>
      <c r="C72" s="28">
        <f>SUM(C73:C84)</f>
        <v>4365086.43</v>
      </c>
      <c r="D72" s="28">
        <f t="shared" ref="D72:E72" si="0">SUM(D73:D84)</f>
        <v>0</v>
      </c>
      <c r="E72" s="28">
        <f t="shared" si="0"/>
        <v>167342.5</v>
      </c>
    </row>
    <row r="73" spans="1:9">
      <c r="A73" s="27">
        <v>1251</v>
      </c>
      <c r="B73" s="116" t="s">
        <v>194</v>
      </c>
      <c r="C73" s="28">
        <v>3403309.48</v>
      </c>
      <c r="D73" s="28">
        <v>0</v>
      </c>
      <c r="E73" s="28">
        <v>58166.82</v>
      </c>
    </row>
    <row r="74" spans="1:9">
      <c r="A74" s="27">
        <v>1252</v>
      </c>
      <c r="B74" s="116" t="s">
        <v>195</v>
      </c>
      <c r="C74" s="28">
        <v>114549.5</v>
      </c>
      <c r="D74" s="28">
        <v>0</v>
      </c>
      <c r="E74" s="28">
        <f>3194.71+5020.57</f>
        <v>8215.2799999999988</v>
      </c>
    </row>
    <row r="75" spans="1:9">
      <c r="A75" s="27">
        <v>1253</v>
      </c>
      <c r="B75" s="116" t="s">
        <v>196</v>
      </c>
      <c r="C75" s="28">
        <v>0</v>
      </c>
      <c r="D75" s="28">
        <v>0</v>
      </c>
      <c r="E75" s="28">
        <v>0</v>
      </c>
    </row>
    <row r="76" spans="1:9">
      <c r="A76" s="27">
        <v>1254</v>
      </c>
      <c r="B76" s="116" t="s">
        <v>197</v>
      </c>
      <c r="C76" s="28">
        <v>847227.45</v>
      </c>
      <c r="D76" s="28">
        <v>0</v>
      </c>
      <c r="E76" s="28">
        <v>100960.4</v>
      </c>
    </row>
    <row r="77" spans="1:9">
      <c r="A77" s="27">
        <v>1259</v>
      </c>
      <c r="B77" s="116" t="s">
        <v>198</v>
      </c>
      <c r="C77" s="28">
        <v>0</v>
      </c>
      <c r="D77" s="28">
        <v>0</v>
      </c>
      <c r="E77" s="28">
        <v>0</v>
      </c>
    </row>
    <row r="78" spans="1:9">
      <c r="A78" s="27">
        <v>1270</v>
      </c>
      <c r="B78" s="25" t="s">
        <v>199</v>
      </c>
      <c r="C78" s="28">
        <v>0</v>
      </c>
      <c r="D78" s="28">
        <v>0</v>
      </c>
      <c r="E78" s="28">
        <v>0</v>
      </c>
    </row>
    <row r="79" spans="1:9">
      <c r="A79" s="27">
        <v>1271</v>
      </c>
      <c r="B79" s="25" t="s">
        <v>200</v>
      </c>
      <c r="C79" s="28">
        <v>0</v>
      </c>
      <c r="D79" s="28">
        <v>0</v>
      </c>
      <c r="E79" s="28">
        <v>0</v>
      </c>
    </row>
    <row r="80" spans="1:9">
      <c r="A80" s="27">
        <v>1272</v>
      </c>
      <c r="B80" s="25" t="s">
        <v>201</v>
      </c>
      <c r="C80" s="28">
        <v>0</v>
      </c>
      <c r="D80" s="28">
        <v>0</v>
      </c>
      <c r="E80" s="28">
        <v>0</v>
      </c>
    </row>
    <row r="81" spans="1:8">
      <c r="A81" s="27">
        <v>1273</v>
      </c>
      <c r="B81" s="25" t="s">
        <v>202</v>
      </c>
      <c r="C81" s="28">
        <v>0</v>
      </c>
      <c r="D81" s="28">
        <v>0</v>
      </c>
      <c r="E81" s="28">
        <v>0</v>
      </c>
    </row>
    <row r="82" spans="1:8">
      <c r="A82" s="27">
        <v>1274</v>
      </c>
      <c r="B82" s="25" t="s">
        <v>203</v>
      </c>
      <c r="C82" s="28">
        <v>0</v>
      </c>
      <c r="D82" s="28">
        <v>0</v>
      </c>
      <c r="E82" s="28">
        <v>0</v>
      </c>
    </row>
    <row r="83" spans="1:8">
      <c r="A83" s="27">
        <v>1275</v>
      </c>
      <c r="B83" s="25" t="s">
        <v>204</v>
      </c>
      <c r="C83" s="28">
        <v>0</v>
      </c>
      <c r="D83" s="28">
        <v>0</v>
      </c>
      <c r="E83" s="28">
        <v>0</v>
      </c>
    </row>
    <row r="84" spans="1:8">
      <c r="A84" s="27">
        <v>1279</v>
      </c>
      <c r="B84" s="25" t="s">
        <v>205</v>
      </c>
      <c r="C84" s="28">
        <v>0</v>
      </c>
      <c r="D84" s="28">
        <v>0</v>
      </c>
      <c r="E84" s="28">
        <v>0</v>
      </c>
    </row>
    <row r="86" spans="1:8">
      <c r="A86" s="24" t="s">
        <v>206</v>
      </c>
      <c r="B86" s="24"/>
      <c r="C86" s="24"/>
      <c r="D86" s="24"/>
      <c r="E86" s="24"/>
      <c r="F86" s="24"/>
      <c r="G86" s="24"/>
      <c r="H86" s="24"/>
    </row>
    <row r="87" spans="1:8">
      <c r="A87" s="26" t="s">
        <v>110</v>
      </c>
      <c r="B87" s="26" t="s">
        <v>111</v>
      </c>
      <c r="C87" s="26" t="s">
        <v>112</v>
      </c>
      <c r="D87" s="26" t="s">
        <v>207</v>
      </c>
      <c r="E87" s="26"/>
      <c r="F87" s="26"/>
      <c r="G87" s="26"/>
      <c r="H87" s="26"/>
    </row>
    <row r="88" spans="1:8">
      <c r="A88" s="27">
        <v>1160</v>
      </c>
      <c r="B88" s="25" t="s">
        <v>208</v>
      </c>
      <c r="C88" s="28">
        <v>0</v>
      </c>
    </row>
    <row r="89" spans="1:8">
      <c r="A89" s="27">
        <v>1161</v>
      </c>
      <c r="B89" s="25" t="s">
        <v>209</v>
      </c>
      <c r="C89" s="28">
        <v>0</v>
      </c>
    </row>
    <row r="90" spans="1:8">
      <c r="A90" s="27">
        <v>1162</v>
      </c>
      <c r="B90" s="25" t="s">
        <v>210</v>
      </c>
      <c r="C90" s="28">
        <v>0</v>
      </c>
    </row>
    <row r="92" spans="1:8">
      <c r="A92" s="24" t="s">
        <v>211</v>
      </c>
      <c r="B92" s="24"/>
      <c r="C92" s="24"/>
      <c r="D92" s="24"/>
      <c r="E92" s="24"/>
      <c r="F92" s="24"/>
      <c r="G92" s="24"/>
      <c r="H92" s="24"/>
    </row>
    <row r="93" spans="1:8">
      <c r="A93" s="26" t="s">
        <v>110</v>
      </c>
      <c r="B93" s="26" t="s">
        <v>111</v>
      </c>
      <c r="C93" s="26" t="s">
        <v>112</v>
      </c>
      <c r="D93" s="26" t="s">
        <v>128</v>
      </c>
      <c r="E93" s="26"/>
      <c r="F93" s="26"/>
      <c r="G93" s="26"/>
      <c r="H93" s="26"/>
    </row>
    <row r="94" spans="1:8">
      <c r="A94" s="27">
        <v>1290</v>
      </c>
      <c r="B94" s="25" t="s">
        <v>212</v>
      </c>
      <c r="C94" s="28">
        <v>0</v>
      </c>
    </row>
    <row r="95" spans="1:8">
      <c r="A95" s="27">
        <v>1291</v>
      </c>
      <c r="B95" s="25" t="s">
        <v>213</v>
      </c>
      <c r="C95" s="28">
        <v>0</v>
      </c>
    </row>
    <row r="96" spans="1:8">
      <c r="A96" s="27">
        <v>1292</v>
      </c>
      <c r="B96" s="25" t="s">
        <v>214</v>
      </c>
      <c r="C96" s="28">
        <v>0</v>
      </c>
    </row>
    <row r="97" spans="1:8">
      <c r="A97" s="27">
        <v>1293</v>
      </c>
      <c r="B97" s="25" t="s">
        <v>215</v>
      </c>
      <c r="C97" s="28">
        <v>0</v>
      </c>
    </row>
    <row r="99" spans="1:8">
      <c r="A99" s="24" t="s">
        <v>216</v>
      </c>
      <c r="B99" s="24"/>
      <c r="C99" s="24"/>
      <c r="D99" s="24"/>
      <c r="E99" s="24"/>
      <c r="F99" s="24"/>
      <c r="G99" s="24"/>
      <c r="H99" s="24"/>
    </row>
    <row r="100" spans="1:8">
      <c r="A100" s="26" t="s">
        <v>110</v>
      </c>
      <c r="B100" s="26" t="s">
        <v>111</v>
      </c>
      <c r="C100" s="26" t="s">
        <v>112</v>
      </c>
      <c r="D100" s="26" t="s">
        <v>124</v>
      </c>
      <c r="E100" s="26" t="s">
        <v>125</v>
      </c>
      <c r="F100" s="26" t="s">
        <v>126</v>
      </c>
      <c r="G100" s="26" t="s">
        <v>217</v>
      </c>
      <c r="H100" s="26" t="s">
        <v>218</v>
      </c>
    </row>
    <row r="101" spans="1:8">
      <c r="A101" s="27">
        <v>2110</v>
      </c>
      <c r="B101" s="25" t="s">
        <v>219</v>
      </c>
      <c r="C101" s="28">
        <f>SUM(C102:C114)</f>
        <v>750342.08000000007</v>
      </c>
      <c r="D101" s="28">
        <v>0</v>
      </c>
      <c r="E101" s="28">
        <v>0</v>
      </c>
      <c r="F101" s="28">
        <v>0</v>
      </c>
      <c r="G101" s="28">
        <v>0</v>
      </c>
    </row>
    <row r="102" spans="1:8">
      <c r="A102" s="27">
        <v>2111</v>
      </c>
      <c r="B102" s="25" t="s">
        <v>220</v>
      </c>
      <c r="C102" s="28">
        <v>409081.59</v>
      </c>
      <c r="D102" s="28">
        <v>0</v>
      </c>
      <c r="E102" s="28">
        <v>0</v>
      </c>
      <c r="F102" s="28">
        <v>0</v>
      </c>
      <c r="G102" s="28">
        <v>0</v>
      </c>
    </row>
    <row r="103" spans="1:8">
      <c r="A103" s="27">
        <v>2112</v>
      </c>
      <c r="B103" s="25" t="s">
        <v>221</v>
      </c>
      <c r="C103" s="28">
        <v>124237</v>
      </c>
      <c r="D103" s="28">
        <v>0</v>
      </c>
      <c r="E103" s="28">
        <v>0</v>
      </c>
      <c r="F103" s="28">
        <v>0</v>
      </c>
      <c r="G103" s="28">
        <v>0</v>
      </c>
    </row>
    <row r="104" spans="1:8">
      <c r="A104" s="27">
        <v>2113</v>
      </c>
      <c r="B104" s="25" t="s">
        <v>222</v>
      </c>
      <c r="C104" s="28">
        <v>0</v>
      </c>
      <c r="D104" s="28">
        <v>0</v>
      </c>
      <c r="E104" s="28">
        <v>0</v>
      </c>
      <c r="F104" s="28">
        <v>0</v>
      </c>
      <c r="G104" s="28">
        <v>0</v>
      </c>
    </row>
    <row r="105" spans="1:8">
      <c r="A105" s="27">
        <v>2114</v>
      </c>
      <c r="B105" s="25" t="s">
        <v>223</v>
      </c>
      <c r="C105" s="28">
        <v>0</v>
      </c>
      <c r="D105" s="28">
        <v>0</v>
      </c>
      <c r="E105" s="28">
        <v>0</v>
      </c>
      <c r="F105" s="28">
        <v>0</v>
      </c>
      <c r="G105" s="28">
        <v>0</v>
      </c>
    </row>
    <row r="106" spans="1:8">
      <c r="A106" s="27">
        <v>2115</v>
      </c>
      <c r="B106" s="25" t="s">
        <v>224</v>
      </c>
      <c r="C106" s="28">
        <v>0</v>
      </c>
      <c r="D106" s="28">
        <v>0</v>
      </c>
      <c r="E106" s="28">
        <v>0</v>
      </c>
      <c r="F106" s="28">
        <v>0</v>
      </c>
      <c r="G106" s="28">
        <v>0</v>
      </c>
    </row>
    <row r="107" spans="1:8">
      <c r="A107" s="27">
        <v>2116</v>
      </c>
      <c r="B107" s="25" t="s">
        <v>225</v>
      </c>
      <c r="C107" s="28">
        <v>0</v>
      </c>
      <c r="D107" s="28">
        <v>0</v>
      </c>
      <c r="E107" s="28">
        <v>0</v>
      </c>
      <c r="F107" s="28">
        <v>0</v>
      </c>
      <c r="G107" s="28">
        <v>0</v>
      </c>
    </row>
    <row r="108" spans="1:8">
      <c r="A108" s="27">
        <v>2117</v>
      </c>
      <c r="B108" s="25" t="s">
        <v>226</v>
      </c>
      <c r="C108" s="28">
        <v>217023.49</v>
      </c>
      <c r="D108" s="28">
        <v>0</v>
      </c>
      <c r="E108" s="28">
        <v>0</v>
      </c>
      <c r="F108" s="28">
        <v>0</v>
      </c>
      <c r="G108" s="28">
        <v>0</v>
      </c>
    </row>
    <row r="109" spans="1:8">
      <c r="A109" s="27">
        <v>2118</v>
      </c>
      <c r="B109" s="25" t="s">
        <v>227</v>
      </c>
      <c r="C109" s="28">
        <v>0</v>
      </c>
      <c r="D109" s="28">
        <v>0</v>
      </c>
      <c r="E109" s="28">
        <v>0</v>
      </c>
      <c r="F109" s="28">
        <v>0</v>
      </c>
      <c r="G109" s="28">
        <v>0</v>
      </c>
    </row>
    <row r="110" spans="1:8">
      <c r="A110" s="27">
        <v>2119</v>
      </c>
      <c r="B110" s="25" t="s">
        <v>228</v>
      </c>
      <c r="C110" s="28">
        <v>0</v>
      </c>
      <c r="D110" s="28">
        <v>0</v>
      </c>
      <c r="E110" s="28">
        <v>0</v>
      </c>
      <c r="F110" s="28">
        <v>0</v>
      </c>
      <c r="G110" s="28">
        <v>0</v>
      </c>
    </row>
    <row r="111" spans="1:8">
      <c r="A111" s="27">
        <v>2120</v>
      </c>
      <c r="B111" s="25" t="s">
        <v>229</v>
      </c>
      <c r="C111" s="28">
        <v>0</v>
      </c>
      <c r="D111" s="28">
        <v>0</v>
      </c>
      <c r="E111" s="28">
        <v>0</v>
      </c>
      <c r="F111" s="28">
        <v>0</v>
      </c>
      <c r="G111" s="28">
        <v>0</v>
      </c>
    </row>
    <row r="112" spans="1:8">
      <c r="A112" s="27">
        <v>2121</v>
      </c>
      <c r="B112" s="25" t="s">
        <v>230</v>
      </c>
      <c r="C112" s="28">
        <v>0</v>
      </c>
      <c r="D112" s="28">
        <v>0</v>
      </c>
      <c r="E112" s="28">
        <v>0</v>
      </c>
      <c r="F112" s="28">
        <v>0</v>
      </c>
      <c r="G112" s="28">
        <v>0</v>
      </c>
    </row>
    <row r="113" spans="1:8">
      <c r="A113" s="27">
        <v>2122</v>
      </c>
      <c r="B113" s="25" t="s">
        <v>231</v>
      </c>
      <c r="C113" s="28">
        <v>0</v>
      </c>
      <c r="D113" s="28">
        <v>0</v>
      </c>
      <c r="E113" s="28">
        <v>0</v>
      </c>
      <c r="F113" s="28">
        <v>0</v>
      </c>
      <c r="G113" s="28">
        <v>0</v>
      </c>
    </row>
    <row r="114" spans="1:8">
      <c r="A114" s="27">
        <v>2129</v>
      </c>
      <c r="B114" s="25" t="s">
        <v>232</v>
      </c>
      <c r="C114" s="28">
        <v>0</v>
      </c>
      <c r="D114" s="28">
        <v>0</v>
      </c>
      <c r="E114" s="28">
        <v>0</v>
      </c>
      <c r="F114" s="28">
        <v>0</v>
      </c>
      <c r="G114" s="28">
        <v>0</v>
      </c>
    </row>
    <row r="116" spans="1:8">
      <c r="A116" s="24" t="s">
        <v>233</v>
      </c>
      <c r="B116" s="24"/>
      <c r="C116" s="24"/>
      <c r="D116" s="24"/>
      <c r="E116" s="24"/>
      <c r="F116" s="24"/>
      <c r="G116" s="24"/>
      <c r="H116" s="24"/>
    </row>
    <row r="117" spans="1:8">
      <c r="A117" s="26" t="s">
        <v>110</v>
      </c>
      <c r="B117" s="26" t="s">
        <v>111</v>
      </c>
      <c r="C117" s="26" t="s">
        <v>112</v>
      </c>
      <c r="D117" s="26" t="s">
        <v>234</v>
      </c>
      <c r="E117" s="26" t="s">
        <v>128</v>
      </c>
      <c r="F117" s="26"/>
      <c r="G117" s="26"/>
      <c r="H117" s="26"/>
    </row>
    <row r="118" spans="1:8">
      <c r="A118" s="27">
        <v>2160</v>
      </c>
      <c r="B118" s="25" t="s">
        <v>235</v>
      </c>
      <c r="C118" s="28">
        <f>SUM(C119:C124)</f>
        <v>0</v>
      </c>
    </row>
    <row r="119" spans="1:8">
      <c r="A119" s="27">
        <v>2161</v>
      </c>
      <c r="B119" s="25" t="s">
        <v>236</v>
      </c>
      <c r="C119" s="28">
        <v>0</v>
      </c>
    </row>
    <row r="120" spans="1:8">
      <c r="A120" s="27">
        <v>2162</v>
      </c>
      <c r="B120" s="25" t="s">
        <v>237</v>
      </c>
      <c r="C120" s="28">
        <v>0</v>
      </c>
    </row>
    <row r="121" spans="1:8">
      <c r="A121" s="27">
        <v>2163</v>
      </c>
      <c r="B121" s="25" t="s">
        <v>238</v>
      </c>
      <c r="C121" s="28">
        <v>0</v>
      </c>
    </row>
    <row r="122" spans="1:8">
      <c r="A122" s="27">
        <v>2164</v>
      </c>
      <c r="B122" s="25" t="s">
        <v>239</v>
      </c>
      <c r="C122" s="28">
        <v>0</v>
      </c>
    </row>
    <row r="123" spans="1:8">
      <c r="A123" s="27">
        <v>2165</v>
      </c>
      <c r="B123" s="25" t="s">
        <v>240</v>
      </c>
      <c r="C123" s="28">
        <v>0</v>
      </c>
    </row>
    <row r="124" spans="1:8">
      <c r="A124" s="27">
        <v>2166</v>
      </c>
      <c r="B124" s="25" t="s">
        <v>241</v>
      </c>
      <c r="C124" s="28">
        <v>0</v>
      </c>
    </row>
    <row r="125" spans="1:8">
      <c r="A125" s="27">
        <v>2250</v>
      </c>
      <c r="B125" s="25" t="s">
        <v>242</v>
      </c>
      <c r="C125" s="28">
        <v>0</v>
      </c>
    </row>
    <row r="126" spans="1:8">
      <c r="A126" s="27">
        <v>2251</v>
      </c>
      <c r="B126" s="25" t="s">
        <v>243</v>
      </c>
      <c r="C126" s="28">
        <v>0</v>
      </c>
    </row>
    <row r="127" spans="1:8">
      <c r="A127" s="27">
        <v>2252</v>
      </c>
      <c r="B127" s="25" t="s">
        <v>244</v>
      </c>
      <c r="C127" s="28">
        <v>0</v>
      </c>
    </row>
    <row r="128" spans="1:8">
      <c r="A128" s="27">
        <v>2253</v>
      </c>
      <c r="B128" s="25" t="s">
        <v>245</v>
      </c>
      <c r="C128" s="28">
        <v>0</v>
      </c>
    </row>
    <row r="129" spans="1:9">
      <c r="A129" s="27">
        <v>2254</v>
      </c>
      <c r="B129" s="25" t="s">
        <v>246</v>
      </c>
      <c r="C129" s="28">
        <v>0</v>
      </c>
    </row>
    <row r="130" spans="1:9">
      <c r="A130" s="27">
        <v>2255</v>
      </c>
      <c r="B130" s="25" t="s">
        <v>247</v>
      </c>
      <c r="C130" s="28">
        <v>0</v>
      </c>
    </row>
    <row r="131" spans="1:9">
      <c r="A131" s="27">
        <v>2256</v>
      </c>
      <c r="B131" s="25" t="s">
        <v>248</v>
      </c>
      <c r="C131" s="28">
        <v>0</v>
      </c>
    </row>
    <row r="133" spans="1:9">
      <c r="A133" s="24" t="s">
        <v>249</v>
      </c>
      <c r="B133" s="24"/>
      <c r="C133" s="24"/>
      <c r="D133" s="24"/>
      <c r="E133" s="24"/>
      <c r="F133" s="24"/>
      <c r="G133" s="24"/>
      <c r="H133" s="24"/>
    </row>
    <row r="134" spans="1:9">
      <c r="A134" s="29" t="s">
        <v>110</v>
      </c>
      <c r="B134" s="29" t="s">
        <v>111</v>
      </c>
      <c r="C134" s="29" t="s">
        <v>112</v>
      </c>
      <c r="D134" s="29" t="s">
        <v>234</v>
      </c>
      <c r="E134" s="29" t="s">
        <v>128</v>
      </c>
      <c r="F134" s="29"/>
      <c r="G134" s="29"/>
      <c r="H134" s="29"/>
    </row>
    <row r="135" spans="1:9">
      <c r="A135" s="27">
        <v>2159</v>
      </c>
      <c r="B135" s="25" t="s">
        <v>250</v>
      </c>
      <c r="C135" s="28">
        <v>52764.959999999999</v>
      </c>
      <c r="I135" s="28"/>
    </row>
    <row r="136" spans="1:9">
      <c r="A136" s="27">
        <v>2199</v>
      </c>
      <c r="B136" s="25" t="s">
        <v>251</v>
      </c>
      <c r="C136" s="28">
        <v>0</v>
      </c>
    </row>
    <row r="137" spans="1:9">
      <c r="A137" s="27">
        <v>2240</v>
      </c>
      <c r="B137" s="25" t="s">
        <v>252</v>
      </c>
      <c r="C137" s="28">
        <v>0</v>
      </c>
    </row>
    <row r="138" spans="1:9">
      <c r="A138" s="27">
        <v>2241</v>
      </c>
      <c r="B138" s="25" t="s">
        <v>253</v>
      </c>
      <c r="C138" s="28">
        <v>0</v>
      </c>
    </row>
    <row r="139" spans="1:9">
      <c r="A139" s="27">
        <v>2242</v>
      </c>
      <c r="B139" s="25" t="s">
        <v>254</v>
      </c>
      <c r="C139" s="28">
        <v>0</v>
      </c>
    </row>
    <row r="140" spans="1:9">
      <c r="A140" s="27">
        <v>2249</v>
      </c>
      <c r="B140" s="25" t="s">
        <v>255</v>
      </c>
      <c r="C140" s="28">
        <v>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7"/>
  <sheetViews>
    <sheetView zoomScaleNormal="100" workbookViewId="0">
      <selection activeCell="I135" sqref="I135"/>
    </sheetView>
  </sheetViews>
  <sheetFormatPr baseColWidth="10" defaultColWidth="9.140625" defaultRowHeight="11.25"/>
  <cols>
    <col min="1" max="1" width="10" style="25" customWidth="1"/>
    <col min="2" max="2" width="83" style="25" customWidth="1"/>
    <col min="3" max="3" width="27.42578125" style="25" customWidth="1"/>
    <col min="4" max="4" width="30" style="25" customWidth="1"/>
    <col min="5" max="5" width="16.7109375" style="25" customWidth="1"/>
    <col min="6" max="16384" width="9.140625" style="25"/>
  </cols>
  <sheetData>
    <row r="1" spans="1:8" s="30" customFormat="1" ht="18.95" customHeight="1">
      <c r="A1" s="747" t="str">
        <f>'ESF-EXPLORA'!A1</f>
        <v>Patronato de Explora</v>
      </c>
      <c r="B1" s="747"/>
      <c r="C1" s="747"/>
      <c r="D1" s="6" t="s">
        <v>42</v>
      </c>
      <c r="E1" s="21">
        <v>2018</v>
      </c>
    </row>
    <row r="2" spans="1:8" s="22" customFormat="1" ht="18.95" customHeight="1">
      <c r="A2" s="747" t="s">
        <v>256</v>
      </c>
      <c r="B2" s="747"/>
      <c r="C2" s="747"/>
      <c r="D2" s="6" t="s">
        <v>44</v>
      </c>
      <c r="E2" s="21" t="s">
        <v>45</v>
      </c>
    </row>
    <row r="3" spans="1:8" s="22" customFormat="1" ht="18.95" customHeight="1">
      <c r="A3" s="747" t="str">
        <f>'ESF-EXPLORA'!A3</f>
        <v>Correspondiente del 01 de Enero al 31 de Diciembre</v>
      </c>
      <c r="B3" s="747"/>
      <c r="C3" s="747"/>
      <c r="D3" s="6" t="s">
        <v>47</v>
      </c>
      <c r="E3" s="21">
        <v>4</v>
      </c>
    </row>
    <row r="4" spans="1:8">
      <c r="A4" s="23" t="s">
        <v>108</v>
      </c>
      <c r="B4" s="24"/>
      <c r="C4" s="24"/>
      <c r="D4" s="24"/>
      <c r="E4" s="24"/>
    </row>
    <row r="6" spans="1:8">
      <c r="A6" s="24" t="s">
        <v>257</v>
      </c>
      <c r="B6" s="24"/>
      <c r="C6" s="24"/>
      <c r="D6" s="24"/>
      <c r="E6" s="24"/>
    </row>
    <row r="7" spans="1:8">
      <c r="A7" s="26" t="s">
        <v>110</v>
      </c>
      <c r="B7" s="26" t="s">
        <v>111</v>
      </c>
      <c r="C7" s="26" t="s">
        <v>112</v>
      </c>
      <c r="D7" s="26" t="s">
        <v>258</v>
      </c>
      <c r="E7" s="26"/>
    </row>
    <row r="8" spans="1:8" ht="15">
      <c r="A8" s="27">
        <v>4100</v>
      </c>
      <c r="B8" s="25" t="s">
        <v>259</v>
      </c>
      <c r="C8" s="28">
        <f>SUM(C9:C54)</f>
        <v>13593679.109999999</v>
      </c>
      <c r="H8"/>
    </row>
    <row r="9" spans="1:8">
      <c r="A9" s="27">
        <v>4110</v>
      </c>
      <c r="B9" s="25" t="s">
        <v>260</v>
      </c>
      <c r="C9" s="28">
        <v>0</v>
      </c>
    </row>
    <row r="10" spans="1:8">
      <c r="A10" s="27">
        <v>4111</v>
      </c>
      <c r="B10" s="25" t="s">
        <v>261</v>
      </c>
      <c r="C10" s="28">
        <v>0</v>
      </c>
    </row>
    <row r="11" spans="1:8">
      <c r="A11" s="27">
        <v>4112</v>
      </c>
      <c r="B11" s="25" t="s">
        <v>262</v>
      </c>
      <c r="C11" s="28">
        <v>0</v>
      </c>
    </row>
    <row r="12" spans="1:8">
      <c r="A12" s="27">
        <v>4113</v>
      </c>
      <c r="B12" s="25" t="s">
        <v>263</v>
      </c>
      <c r="C12" s="28">
        <v>0</v>
      </c>
    </row>
    <row r="13" spans="1:8">
      <c r="A13" s="27">
        <v>4114</v>
      </c>
      <c r="B13" s="25" t="s">
        <v>264</v>
      </c>
      <c r="C13" s="28">
        <v>0</v>
      </c>
    </row>
    <row r="14" spans="1:8">
      <c r="A14" s="27">
        <v>4115</v>
      </c>
      <c r="B14" s="25" t="s">
        <v>265</v>
      </c>
      <c r="C14" s="28">
        <v>0</v>
      </c>
    </row>
    <row r="15" spans="1:8">
      <c r="A15" s="27">
        <v>4116</v>
      </c>
      <c r="B15" s="25" t="s">
        <v>266</v>
      </c>
      <c r="C15" s="28">
        <v>0</v>
      </c>
    </row>
    <row r="16" spans="1:8">
      <c r="A16" s="27">
        <v>4117</v>
      </c>
      <c r="B16" s="25" t="s">
        <v>267</v>
      </c>
      <c r="C16" s="28">
        <v>0</v>
      </c>
    </row>
    <row r="17" spans="1:3">
      <c r="A17" s="27">
        <v>4119</v>
      </c>
      <c r="B17" s="25" t="s">
        <v>268</v>
      </c>
      <c r="C17" s="28">
        <v>0</v>
      </c>
    </row>
    <row r="18" spans="1:3">
      <c r="A18" s="27">
        <v>4120</v>
      </c>
      <c r="B18" s="25" t="s">
        <v>269</v>
      </c>
      <c r="C18" s="28">
        <v>0</v>
      </c>
    </row>
    <row r="19" spans="1:3">
      <c r="A19" s="27">
        <v>4121</v>
      </c>
      <c r="B19" s="25" t="s">
        <v>270</v>
      </c>
      <c r="C19" s="28">
        <v>0</v>
      </c>
    </row>
    <row r="20" spans="1:3">
      <c r="A20" s="27">
        <v>4122</v>
      </c>
      <c r="B20" s="25" t="s">
        <v>271</v>
      </c>
      <c r="C20" s="28">
        <v>0</v>
      </c>
    </row>
    <row r="21" spans="1:3">
      <c r="A21" s="27">
        <v>4123</v>
      </c>
      <c r="B21" s="25" t="s">
        <v>272</v>
      </c>
      <c r="C21" s="28">
        <v>0</v>
      </c>
    </row>
    <row r="22" spans="1:3">
      <c r="A22" s="27">
        <v>4124</v>
      </c>
      <c r="B22" s="25" t="s">
        <v>273</v>
      </c>
      <c r="C22" s="28">
        <v>0</v>
      </c>
    </row>
    <row r="23" spans="1:3">
      <c r="A23" s="27">
        <v>4129</v>
      </c>
      <c r="B23" s="25" t="s">
        <v>274</v>
      </c>
      <c r="C23" s="28">
        <v>0</v>
      </c>
    </row>
    <row r="24" spans="1:3">
      <c r="A24" s="27">
        <v>4130</v>
      </c>
      <c r="B24" s="25" t="s">
        <v>275</v>
      </c>
      <c r="C24" s="28">
        <v>0</v>
      </c>
    </row>
    <row r="25" spans="1:3">
      <c r="A25" s="27">
        <v>4131</v>
      </c>
      <c r="B25" s="25" t="s">
        <v>276</v>
      </c>
      <c r="C25" s="28">
        <v>0</v>
      </c>
    </row>
    <row r="26" spans="1:3">
      <c r="A26" s="27">
        <v>4140</v>
      </c>
      <c r="B26" s="25" t="s">
        <v>277</v>
      </c>
      <c r="C26" s="28">
        <v>0</v>
      </c>
    </row>
    <row r="27" spans="1:3">
      <c r="A27" s="27">
        <v>4141</v>
      </c>
      <c r="B27" s="25" t="s">
        <v>278</v>
      </c>
      <c r="C27" s="28">
        <v>0</v>
      </c>
    </row>
    <row r="28" spans="1:3">
      <c r="A28" s="27">
        <v>4142</v>
      </c>
      <c r="B28" s="25" t="s">
        <v>279</v>
      </c>
      <c r="C28" s="28">
        <v>0</v>
      </c>
    </row>
    <row r="29" spans="1:3">
      <c r="A29" s="27">
        <v>4143</v>
      </c>
      <c r="B29" s="25" t="s">
        <v>280</v>
      </c>
      <c r="C29" s="28">
        <v>0</v>
      </c>
    </row>
    <row r="30" spans="1:3">
      <c r="A30" s="27">
        <v>4144</v>
      </c>
      <c r="B30" s="25" t="s">
        <v>282</v>
      </c>
      <c r="C30" s="28">
        <v>0</v>
      </c>
    </row>
    <row r="31" spans="1:3">
      <c r="A31" s="27">
        <v>4149</v>
      </c>
      <c r="B31" s="25" t="s">
        <v>283</v>
      </c>
      <c r="C31" s="28">
        <v>0</v>
      </c>
    </row>
    <row r="32" spans="1:3">
      <c r="A32" s="27">
        <v>4150</v>
      </c>
      <c r="B32" s="25" t="s">
        <v>284</v>
      </c>
      <c r="C32" s="28">
        <v>0</v>
      </c>
    </row>
    <row r="33" spans="1:3">
      <c r="A33" s="27">
        <v>4151</v>
      </c>
      <c r="B33" s="25" t="s">
        <v>285</v>
      </c>
      <c r="C33" s="28">
        <v>0</v>
      </c>
    </row>
    <row r="34" spans="1:3">
      <c r="A34" s="27">
        <v>4152</v>
      </c>
      <c r="B34" s="25" t="s">
        <v>286</v>
      </c>
      <c r="C34" s="28">
        <v>0</v>
      </c>
    </row>
    <row r="35" spans="1:3">
      <c r="A35" s="27">
        <v>4153</v>
      </c>
      <c r="B35" s="25" t="s">
        <v>287</v>
      </c>
      <c r="C35" s="28">
        <v>0</v>
      </c>
    </row>
    <row r="36" spans="1:3">
      <c r="A36" s="27">
        <v>4159</v>
      </c>
      <c r="B36" s="25" t="s">
        <v>288</v>
      </c>
      <c r="C36" s="28">
        <v>0</v>
      </c>
    </row>
    <row r="37" spans="1:3">
      <c r="A37" s="27">
        <v>4160</v>
      </c>
      <c r="B37" s="25" t="s">
        <v>290</v>
      </c>
      <c r="C37" s="28">
        <v>0</v>
      </c>
    </row>
    <row r="38" spans="1:3">
      <c r="A38" s="27">
        <v>4161</v>
      </c>
      <c r="B38" s="25" t="s">
        <v>291</v>
      </c>
      <c r="C38" s="28">
        <v>0</v>
      </c>
    </row>
    <row r="39" spans="1:3">
      <c r="A39" s="27">
        <v>4162</v>
      </c>
      <c r="B39" s="25" t="s">
        <v>292</v>
      </c>
      <c r="C39" s="28">
        <v>0</v>
      </c>
    </row>
    <row r="40" spans="1:3">
      <c r="A40" s="27">
        <v>4163</v>
      </c>
      <c r="B40" s="25" t="s">
        <v>293</v>
      </c>
      <c r="C40" s="28">
        <v>0</v>
      </c>
    </row>
    <row r="41" spans="1:3">
      <c r="A41" s="27">
        <v>4164</v>
      </c>
      <c r="B41" s="25" t="s">
        <v>294</v>
      </c>
      <c r="C41" s="28">
        <v>0</v>
      </c>
    </row>
    <row r="42" spans="1:3">
      <c r="A42" s="27">
        <v>4165</v>
      </c>
      <c r="B42" s="25" t="s">
        <v>295</v>
      </c>
      <c r="C42" s="28">
        <v>0</v>
      </c>
    </row>
    <row r="43" spans="1:3">
      <c r="A43" s="27">
        <v>4166</v>
      </c>
      <c r="B43" s="25" t="s">
        <v>296</v>
      </c>
      <c r="C43" s="28">
        <v>0</v>
      </c>
    </row>
    <row r="44" spans="1:3">
      <c r="A44" s="27">
        <v>4167</v>
      </c>
      <c r="B44" s="25" t="s">
        <v>297</v>
      </c>
      <c r="C44" s="28">
        <v>0</v>
      </c>
    </row>
    <row r="45" spans="1:3">
      <c r="A45" s="27">
        <v>4168</v>
      </c>
      <c r="B45" s="25" t="s">
        <v>298</v>
      </c>
      <c r="C45" s="28">
        <v>0</v>
      </c>
    </row>
    <row r="46" spans="1:3">
      <c r="A46" s="27">
        <v>4169</v>
      </c>
      <c r="B46" s="25" t="s">
        <v>299</v>
      </c>
      <c r="C46" s="28">
        <v>0</v>
      </c>
    </row>
    <row r="47" spans="1:3">
      <c r="A47" s="27">
        <v>4170</v>
      </c>
      <c r="B47" s="25" t="s">
        <v>301</v>
      </c>
      <c r="C47" s="28">
        <v>0</v>
      </c>
    </row>
    <row r="48" spans="1:3">
      <c r="A48" s="27">
        <v>4171</v>
      </c>
      <c r="B48" s="25" t="s">
        <v>302</v>
      </c>
      <c r="C48" s="28">
        <v>0</v>
      </c>
    </row>
    <row r="49" spans="1:3">
      <c r="A49" s="27">
        <v>4172</v>
      </c>
      <c r="B49" s="25" t="s">
        <v>303</v>
      </c>
      <c r="C49" s="28">
        <v>0</v>
      </c>
    </row>
    <row r="50" spans="1:3">
      <c r="A50" s="27">
        <v>4173</v>
      </c>
      <c r="B50" s="25" t="s">
        <v>304</v>
      </c>
      <c r="C50" s="28">
        <v>13593679.109999999</v>
      </c>
    </row>
    <row r="51" spans="1:3">
      <c r="A51" s="27">
        <v>4174</v>
      </c>
      <c r="B51" s="25" t="s">
        <v>305</v>
      </c>
      <c r="C51" s="28">
        <v>0</v>
      </c>
    </row>
    <row r="52" spans="1:3">
      <c r="A52" s="27">
        <v>4190</v>
      </c>
      <c r="B52" s="25" t="s">
        <v>306</v>
      </c>
      <c r="C52" s="28">
        <v>0</v>
      </c>
    </row>
    <row r="53" spans="1:3">
      <c r="A53" s="27">
        <v>4191</v>
      </c>
      <c r="B53" s="25" t="s">
        <v>307</v>
      </c>
      <c r="C53" s="28">
        <v>0</v>
      </c>
    </row>
    <row r="54" spans="1:3">
      <c r="A54" s="27">
        <v>4192</v>
      </c>
      <c r="B54" s="25" t="s">
        <v>308</v>
      </c>
      <c r="C54" s="28">
        <v>0</v>
      </c>
    </row>
    <row r="55" spans="1:3">
      <c r="A55" s="27">
        <v>4200</v>
      </c>
      <c r="B55" s="25" t="s">
        <v>309</v>
      </c>
      <c r="C55" s="28">
        <f>SUM(C56:C66)</f>
        <v>46873003.43</v>
      </c>
    </row>
    <row r="56" spans="1:3">
      <c r="A56" s="27">
        <v>4210</v>
      </c>
      <c r="B56" s="25" t="s">
        <v>310</v>
      </c>
      <c r="C56" s="28">
        <v>0</v>
      </c>
    </row>
    <row r="57" spans="1:3">
      <c r="A57" s="27">
        <v>4211</v>
      </c>
      <c r="B57" s="25" t="s">
        <v>311</v>
      </c>
      <c r="C57" s="28">
        <v>0</v>
      </c>
    </row>
    <row r="58" spans="1:3">
      <c r="A58" s="27">
        <v>4212</v>
      </c>
      <c r="B58" s="25" t="s">
        <v>312</v>
      </c>
      <c r="C58" s="28">
        <v>0</v>
      </c>
    </row>
    <row r="59" spans="1:3">
      <c r="A59" s="27">
        <v>4213</v>
      </c>
      <c r="B59" s="25" t="s">
        <v>313</v>
      </c>
      <c r="C59" s="28">
        <v>0</v>
      </c>
    </row>
    <row r="60" spans="1:3">
      <c r="A60" s="27">
        <v>4220</v>
      </c>
      <c r="B60" s="25" t="s">
        <v>315</v>
      </c>
      <c r="C60" s="28">
        <v>0</v>
      </c>
    </row>
    <row r="61" spans="1:3">
      <c r="A61" s="27">
        <v>4221</v>
      </c>
      <c r="B61" s="25" t="s">
        <v>316</v>
      </c>
      <c r="C61" s="28">
        <v>0</v>
      </c>
    </row>
    <row r="62" spans="1:3">
      <c r="A62" s="27">
        <v>4222</v>
      </c>
      <c r="B62" s="25" t="s">
        <v>317</v>
      </c>
      <c r="C62" s="28">
        <v>0</v>
      </c>
    </row>
    <row r="63" spans="1:3">
      <c r="A63" s="27">
        <v>4223</v>
      </c>
      <c r="B63" s="25" t="s">
        <v>318</v>
      </c>
      <c r="C63" s="28">
        <v>46873003.43</v>
      </c>
    </row>
    <row r="64" spans="1:3">
      <c r="A64" s="27">
        <v>4224</v>
      </c>
      <c r="B64" s="25" t="s">
        <v>320</v>
      </c>
      <c r="C64" s="28">
        <v>0</v>
      </c>
    </row>
    <row r="65" spans="1:5">
      <c r="A65" s="27">
        <v>4225</v>
      </c>
      <c r="B65" s="25" t="s">
        <v>321</v>
      </c>
      <c r="C65" s="28">
        <v>0</v>
      </c>
    </row>
    <row r="66" spans="1:5">
      <c r="A66" s="27">
        <v>4226</v>
      </c>
      <c r="B66" s="25" t="s">
        <v>322</v>
      </c>
      <c r="C66" s="28">
        <v>0</v>
      </c>
    </row>
    <row r="68" spans="1:5">
      <c r="A68" s="24" t="s">
        <v>323</v>
      </c>
      <c r="B68" s="24"/>
      <c r="C68" s="24"/>
      <c r="D68" s="24"/>
      <c r="E68" s="24"/>
    </row>
    <row r="69" spans="1:5">
      <c r="A69" s="26" t="s">
        <v>110</v>
      </c>
      <c r="B69" s="26" t="s">
        <v>111</v>
      </c>
      <c r="C69" s="26" t="s">
        <v>112</v>
      </c>
      <c r="D69" s="26" t="s">
        <v>234</v>
      </c>
      <c r="E69" s="26" t="s">
        <v>128</v>
      </c>
    </row>
    <row r="70" spans="1:5">
      <c r="A70" s="27">
        <v>4300</v>
      </c>
      <c r="B70" s="25" t="s">
        <v>324</v>
      </c>
      <c r="C70" s="28">
        <f>SUM(C71:C91)</f>
        <v>820204.4</v>
      </c>
    </row>
    <row r="71" spans="1:5">
      <c r="A71" s="27">
        <v>4310</v>
      </c>
      <c r="B71" s="25" t="s">
        <v>325</v>
      </c>
      <c r="C71" s="28">
        <v>0</v>
      </c>
    </row>
    <row r="72" spans="1:5">
      <c r="A72" s="27">
        <v>4311</v>
      </c>
      <c r="B72" s="25" t="s">
        <v>328</v>
      </c>
      <c r="C72" s="28">
        <v>0</v>
      </c>
    </row>
    <row r="73" spans="1:5">
      <c r="A73" s="27">
        <v>4319</v>
      </c>
      <c r="B73" s="25" t="s">
        <v>329</v>
      </c>
      <c r="C73" s="28">
        <v>794231.61</v>
      </c>
    </row>
    <row r="74" spans="1:5">
      <c r="A74" s="27">
        <v>4320</v>
      </c>
      <c r="B74" s="25" t="s">
        <v>330</v>
      </c>
      <c r="C74" s="28">
        <v>0</v>
      </c>
    </row>
    <row r="75" spans="1:5">
      <c r="A75" s="27">
        <v>4321</v>
      </c>
      <c r="B75" s="25" t="s">
        <v>331</v>
      </c>
      <c r="C75" s="28">
        <v>0</v>
      </c>
    </row>
    <row r="76" spans="1:5">
      <c r="A76" s="27">
        <v>4322</v>
      </c>
      <c r="B76" s="25" t="s">
        <v>332</v>
      </c>
      <c r="C76" s="28">
        <v>0</v>
      </c>
    </row>
    <row r="77" spans="1:5">
      <c r="A77" s="27">
        <v>4323</v>
      </c>
      <c r="B77" s="25" t="s">
        <v>333</v>
      </c>
      <c r="C77" s="28">
        <v>0</v>
      </c>
    </row>
    <row r="78" spans="1:5">
      <c r="A78" s="27">
        <v>4324</v>
      </c>
      <c r="B78" s="25" t="s">
        <v>334</v>
      </c>
      <c r="C78" s="28">
        <v>0</v>
      </c>
    </row>
    <row r="79" spans="1:5">
      <c r="A79" s="27">
        <v>4325</v>
      </c>
      <c r="B79" s="25" t="s">
        <v>335</v>
      </c>
      <c r="C79" s="28">
        <v>0</v>
      </c>
    </row>
    <row r="80" spans="1:5">
      <c r="A80" s="27">
        <v>4330</v>
      </c>
      <c r="B80" s="25" t="s">
        <v>336</v>
      </c>
      <c r="C80" s="28">
        <v>0</v>
      </c>
    </row>
    <row r="81" spans="1:5">
      <c r="A81" s="27">
        <v>4331</v>
      </c>
      <c r="B81" s="25" t="s">
        <v>336</v>
      </c>
      <c r="C81" s="28">
        <v>0</v>
      </c>
    </row>
    <row r="82" spans="1:5">
      <c r="A82" s="27">
        <v>4340</v>
      </c>
      <c r="B82" s="25" t="s">
        <v>337</v>
      </c>
      <c r="C82" s="28">
        <v>0</v>
      </c>
    </row>
    <row r="83" spans="1:5">
      <c r="A83" s="27">
        <v>4341</v>
      </c>
      <c r="B83" s="25" t="s">
        <v>338</v>
      </c>
      <c r="C83" s="28">
        <v>0</v>
      </c>
    </row>
    <row r="84" spans="1:5">
      <c r="A84" s="27">
        <v>4390</v>
      </c>
      <c r="B84" s="25" t="s">
        <v>339</v>
      </c>
      <c r="C84" s="28">
        <v>0</v>
      </c>
    </row>
    <row r="85" spans="1:5">
      <c r="A85" s="27">
        <v>4391</v>
      </c>
      <c r="B85" s="25" t="s">
        <v>340</v>
      </c>
      <c r="C85" s="28">
        <v>0</v>
      </c>
    </row>
    <row r="86" spans="1:5">
      <c r="A86" s="27">
        <v>4392</v>
      </c>
      <c r="B86" s="25" t="s">
        <v>341</v>
      </c>
      <c r="C86" s="28">
        <v>0</v>
      </c>
    </row>
    <row r="87" spans="1:5">
      <c r="A87" s="27">
        <v>4393</v>
      </c>
      <c r="B87" s="25" t="s">
        <v>342</v>
      </c>
      <c r="C87" s="28">
        <v>0</v>
      </c>
    </row>
    <row r="88" spans="1:5">
      <c r="A88" s="27">
        <v>4394</v>
      </c>
      <c r="B88" s="25" t="s">
        <v>343</v>
      </c>
      <c r="C88" s="28">
        <v>0</v>
      </c>
    </row>
    <row r="89" spans="1:5">
      <c r="A89" s="27">
        <v>4395</v>
      </c>
      <c r="B89" s="25" t="s">
        <v>344</v>
      </c>
      <c r="C89" s="28">
        <v>0</v>
      </c>
    </row>
    <row r="90" spans="1:5">
      <c r="A90" s="27">
        <v>4396</v>
      </c>
      <c r="B90" s="25" t="s">
        <v>345</v>
      </c>
      <c r="C90" s="28">
        <v>0</v>
      </c>
    </row>
    <row r="91" spans="1:5">
      <c r="A91" s="27">
        <v>4399</v>
      </c>
      <c r="B91" s="25" t="s">
        <v>339</v>
      </c>
      <c r="C91" s="28">
        <v>25972.79</v>
      </c>
    </row>
    <row r="94" spans="1:5">
      <c r="A94" s="24" t="s">
        <v>346</v>
      </c>
      <c r="B94" s="24"/>
      <c r="C94" s="24"/>
      <c r="D94" s="24"/>
      <c r="E94" s="24"/>
    </row>
    <row r="95" spans="1:5">
      <c r="A95" s="26" t="s">
        <v>110</v>
      </c>
      <c r="B95" s="26" t="s">
        <v>111</v>
      </c>
      <c r="C95" s="26" t="s">
        <v>112</v>
      </c>
      <c r="D95" s="26" t="s">
        <v>347</v>
      </c>
      <c r="E95" s="26" t="s">
        <v>128</v>
      </c>
    </row>
    <row r="96" spans="1:5">
      <c r="A96" s="27">
        <v>5000</v>
      </c>
      <c r="B96" s="25" t="s">
        <v>348</v>
      </c>
      <c r="C96" s="28">
        <f>+C97+C183+C215</f>
        <v>42728887.270000011</v>
      </c>
      <c r="D96" s="32">
        <f>C96/C96</f>
        <v>1</v>
      </c>
    </row>
    <row r="97" spans="1:4">
      <c r="A97" s="27">
        <v>5100</v>
      </c>
      <c r="B97" s="25" t="s">
        <v>349</v>
      </c>
      <c r="C97" s="28">
        <f>+C98+C105+C115</f>
        <v>40033869.600000009</v>
      </c>
      <c r="D97" s="32">
        <f>C97/$C$96</f>
        <v>0.93692750169293137</v>
      </c>
    </row>
    <row r="98" spans="1:4">
      <c r="A98" s="27">
        <v>5110</v>
      </c>
      <c r="B98" s="25" t="s">
        <v>350</v>
      </c>
      <c r="C98" s="28">
        <f>SUM(C99:C104)</f>
        <v>15187182.310000001</v>
      </c>
      <c r="D98" s="32">
        <f t="shared" ref="D98:D161" si="0">C98/$C$96</f>
        <v>0.35543126162012029</v>
      </c>
    </row>
    <row r="99" spans="1:4">
      <c r="A99" s="27">
        <v>5111</v>
      </c>
      <c r="B99" s="25" t="s">
        <v>351</v>
      </c>
      <c r="C99" s="28">
        <v>7027232.3899999997</v>
      </c>
      <c r="D99" s="32">
        <f t="shared" si="0"/>
        <v>0.16446092652952901</v>
      </c>
    </row>
    <row r="100" spans="1:4">
      <c r="A100" s="27">
        <v>5112</v>
      </c>
      <c r="B100" s="25" t="s">
        <v>352</v>
      </c>
      <c r="C100" s="28">
        <v>2216794.7400000002</v>
      </c>
      <c r="D100" s="32">
        <f t="shared" si="0"/>
        <v>5.1880469668968275E-2</v>
      </c>
    </row>
    <row r="101" spans="1:4">
      <c r="A101" s="27">
        <v>5113</v>
      </c>
      <c r="B101" s="25" t="s">
        <v>353</v>
      </c>
      <c r="C101" s="28">
        <v>729494.13</v>
      </c>
      <c r="D101" s="32">
        <f t="shared" si="0"/>
        <v>1.7072621746276516E-2</v>
      </c>
    </row>
    <row r="102" spans="1:4">
      <c r="A102" s="27">
        <v>5114</v>
      </c>
      <c r="B102" s="25" t="s">
        <v>354</v>
      </c>
      <c r="C102" s="28">
        <v>2427884.63</v>
      </c>
      <c r="D102" s="32">
        <f t="shared" si="0"/>
        <v>5.6820684673074086E-2</v>
      </c>
    </row>
    <row r="103" spans="1:4">
      <c r="A103" s="27">
        <v>5115</v>
      </c>
      <c r="B103" s="25" t="s">
        <v>355</v>
      </c>
      <c r="C103" s="28">
        <v>1430352.49</v>
      </c>
      <c r="D103" s="32">
        <f t="shared" si="0"/>
        <v>3.3475069944174554E-2</v>
      </c>
    </row>
    <row r="104" spans="1:4">
      <c r="A104" s="27">
        <v>5116</v>
      </c>
      <c r="B104" s="25" t="s">
        <v>356</v>
      </c>
      <c r="C104" s="28">
        <v>1355423.93</v>
      </c>
      <c r="D104" s="32">
        <f t="shared" si="0"/>
        <v>3.1721489058097803E-2</v>
      </c>
    </row>
    <row r="105" spans="1:4">
      <c r="A105" s="27">
        <v>5120</v>
      </c>
      <c r="B105" s="25" t="s">
        <v>357</v>
      </c>
      <c r="C105" s="28">
        <f>SUM(C106:C114)</f>
        <v>1945735.76</v>
      </c>
      <c r="D105" s="32">
        <f t="shared" si="0"/>
        <v>4.5536775804740012E-2</v>
      </c>
    </row>
    <row r="106" spans="1:4">
      <c r="A106" s="27">
        <v>5121</v>
      </c>
      <c r="B106" s="25" t="s">
        <v>358</v>
      </c>
      <c r="C106" s="28">
        <v>717978.37</v>
      </c>
      <c r="D106" s="32">
        <f t="shared" si="0"/>
        <v>1.6803114142972152E-2</v>
      </c>
    </row>
    <row r="107" spans="1:4">
      <c r="A107" s="27">
        <v>5122</v>
      </c>
      <c r="B107" s="25" t="s">
        <v>359</v>
      </c>
      <c r="C107" s="28">
        <v>38633.410000000003</v>
      </c>
      <c r="D107" s="32">
        <f t="shared" si="0"/>
        <v>9.0415202614285153E-4</v>
      </c>
    </row>
    <row r="108" spans="1:4">
      <c r="A108" s="27">
        <v>5123</v>
      </c>
      <c r="B108" s="25" t="s">
        <v>360</v>
      </c>
      <c r="C108" s="28">
        <v>343034.71</v>
      </c>
      <c r="D108" s="32">
        <f t="shared" si="0"/>
        <v>8.0281685743977937E-3</v>
      </c>
    </row>
    <row r="109" spans="1:4">
      <c r="A109" s="27">
        <v>5124</v>
      </c>
      <c r="B109" s="25" t="s">
        <v>361</v>
      </c>
      <c r="C109" s="28">
        <v>464307.91</v>
      </c>
      <c r="D109" s="32">
        <f t="shared" si="0"/>
        <v>1.0866370262957701E-2</v>
      </c>
    </row>
    <row r="110" spans="1:4">
      <c r="A110" s="27">
        <v>5125</v>
      </c>
      <c r="B110" s="25" t="s">
        <v>362</v>
      </c>
      <c r="C110" s="28">
        <v>12684</v>
      </c>
      <c r="D110" s="32">
        <f t="shared" si="0"/>
        <v>2.9684835740867622E-4</v>
      </c>
    </row>
    <row r="111" spans="1:4">
      <c r="A111" s="27">
        <v>5126</v>
      </c>
      <c r="B111" s="25" t="s">
        <v>363</v>
      </c>
      <c r="C111" s="28">
        <v>143741.22</v>
      </c>
      <c r="D111" s="32">
        <f t="shared" si="0"/>
        <v>3.3640290956259197E-3</v>
      </c>
    </row>
    <row r="112" spans="1:4">
      <c r="A112" s="27">
        <v>5127</v>
      </c>
      <c r="B112" s="25" t="s">
        <v>364</v>
      </c>
      <c r="C112" s="28">
        <v>134671.53</v>
      </c>
      <c r="D112" s="32">
        <f t="shared" si="0"/>
        <v>3.1517677759550036E-3</v>
      </c>
    </row>
    <row r="113" spans="1:4">
      <c r="A113" s="27">
        <v>5128</v>
      </c>
      <c r="B113" s="25" t="s">
        <v>365</v>
      </c>
      <c r="C113" s="28">
        <v>0</v>
      </c>
      <c r="D113" s="32">
        <f t="shared" si="0"/>
        <v>0</v>
      </c>
    </row>
    <row r="114" spans="1:4">
      <c r="A114" s="27">
        <v>5129</v>
      </c>
      <c r="B114" s="25" t="s">
        <v>366</v>
      </c>
      <c r="C114" s="28">
        <v>90684.61</v>
      </c>
      <c r="D114" s="32">
        <f t="shared" si="0"/>
        <v>2.1223255692799131E-3</v>
      </c>
    </row>
    <row r="115" spans="1:4">
      <c r="A115" s="27">
        <v>5130</v>
      </c>
      <c r="B115" s="25" t="s">
        <v>367</v>
      </c>
      <c r="C115" s="28">
        <f>SUM(C116:C124)</f>
        <v>22900951.530000005</v>
      </c>
      <c r="D115" s="32">
        <f t="shared" si="0"/>
        <v>0.53595946426807106</v>
      </c>
    </row>
    <row r="116" spans="1:4">
      <c r="A116" s="27">
        <v>5131</v>
      </c>
      <c r="B116" s="25" t="s">
        <v>368</v>
      </c>
      <c r="C116" s="28">
        <v>1292261.26</v>
      </c>
      <c r="D116" s="32">
        <f t="shared" si="0"/>
        <v>3.0243269660506646E-2</v>
      </c>
    </row>
    <row r="117" spans="1:4">
      <c r="A117" s="27">
        <v>5132</v>
      </c>
      <c r="B117" s="25" t="s">
        <v>369</v>
      </c>
      <c r="C117" s="28">
        <v>2799417.4</v>
      </c>
      <c r="D117" s="32">
        <f t="shared" si="0"/>
        <v>6.55158039176338E-2</v>
      </c>
    </row>
    <row r="118" spans="1:4">
      <c r="A118" s="27">
        <v>5133</v>
      </c>
      <c r="B118" s="25" t="s">
        <v>370</v>
      </c>
      <c r="C118" s="28">
        <v>6588200.0499999998</v>
      </c>
      <c r="D118" s="32">
        <f t="shared" si="0"/>
        <v>0.15418608980780973</v>
      </c>
    </row>
    <row r="119" spans="1:4">
      <c r="A119" s="27">
        <v>5134</v>
      </c>
      <c r="B119" s="25" t="s">
        <v>371</v>
      </c>
      <c r="C119" s="28">
        <v>241937.48</v>
      </c>
      <c r="D119" s="32">
        <f t="shared" si="0"/>
        <v>5.6621525964675552E-3</v>
      </c>
    </row>
    <row r="120" spans="1:4">
      <c r="A120" s="27">
        <v>5135</v>
      </c>
      <c r="B120" s="25" t="s">
        <v>372</v>
      </c>
      <c r="C120" s="28">
        <v>3532849.87</v>
      </c>
      <c r="D120" s="32">
        <f t="shared" si="0"/>
        <v>8.2680596095944137E-2</v>
      </c>
    </row>
    <row r="121" spans="1:4">
      <c r="A121" s="27">
        <v>5136</v>
      </c>
      <c r="B121" s="25" t="s">
        <v>373</v>
      </c>
      <c r="C121" s="28">
        <v>3346647.23</v>
      </c>
      <c r="D121" s="32">
        <f t="shared" si="0"/>
        <v>7.8322826636060897E-2</v>
      </c>
    </row>
    <row r="122" spans="1:4">
      <c r="A122" s="27">
        <v>5137</v>
      </c>
      <c r="B122" s="25" t="s">
        <v>374</v>
      </c>
      <c r="C122" s="28">
        <v>311342.21000000002</v>
      </c>
      <c r="D122" s="32">
        <f t="shared" si="0"/>
        <v>7.2864572398681129E-3</v>
      </c>
    </row>
    <row r="123" spans="1:4">
      <c r="A123" s="27">
        <v>5138</v>
      </c>
      <c r="B123" s="25" t="s">
        <v>375</v>
      </c>
      <c r="C123" s="28">
        <v>191440.66</v>
      </c>
      <c r="D123" s="32">
        <f t="shared" si="0"/>
        <v>4.4803567851019292E-3</v>
      </c>
    </row>
    <row r="124" spans="1:4">
      <c r="A124" s="27">
        <v>5139</v>
      </c>
      <c r="B124" s="25" t="s">
        <v>376</v>
      </c>
      <c r="C124" s="28">
        <v>4596855.37</v>
      </c>
      <c r="D124" s="32">
        <f t="shared" si="0"/>
        <v>0.10758191152867808</v>
      </c>
    </row>
    <row r="125" spans="1:4">
      <c r="A125" s="27">
        <v>5200</v>
      </c>
      <c r="B125" s="25" t="s">
        <v>377</v>
      </c>
      <c r="C125" s="28">
        <f>SUM(C126:C157)</f>
        <v>0</v>
      </c>
      <c r="D125" s="32">
        <f t="shared" si="0"/>
        <v>0</v>
      </c>
    </row>
    <row r="126" spans="1:4">
      <c r="A126" s="27">
        <v>5210</v>
      </c>
      <c r="B126" s="25" t="s">
        <v>378</v>
      </c>
      <c r="C126" s="28">
        <v>0</v>
      </c>
      <c r="D126" s="32">
        <f t="shared" si="0"/>
        <v>0</v>
      </c>
    </row>
    <row r="127" spans="1:4">
      <c r="A127" s="27">
        <v>5211</v>
      </c>
      <c r="B127" s="25" t="s">
        <v>379</v>
      </c>
      <c r="C127" s="28">
        <v>0</v>
      </c>
      <c r="D127" s="32">
        <f t="shared" si="0"/>
        <v>0</v>
      </c>
    </row>
    <row r="128" spans="1:4">
      <c r="A128" s="27">
        <v>5212</v>
      </c>
      <c r="B128" s="25" t="s">
        <v>380</v>
      </c>
      <c r="C128" s="28">
        <v>0</v>
      </c>
      <c r="D128" s="32">
        <f t="shared" si="0"/>
        <v>0</v>
      </c>
    </row>
    <row r="129" spans="1:4">
      <c r="A129" s="27">
        <v>5220</v>
      </c>
      <c r="B129" s="25" t="s">
        <v>381</v>
      </c>
      <c r="C129" s="28">
        <v>0</v>
      </c>
      <c r="D129" s="32">
        <f t="shared" si="0"/>
        <v>0</v>
      </c>
    </row>
    <row r="130" spans="1:4">
      <c r="A130" s="27">
        <v>5221</v>
      </c>
      <c r="B130" s="25" t="s">
        <v>382</v>
      </c>
      <c r="C130" s="28">
        <v>0</v>
      </c>
      <c r="D130" s="32">
        <f t="shared" si="0"/>
        <v>0</v>
      </c>
    </row>
    <row r="131" spans="1:4">
      <c r="A131" s="27">
        <v>5222</v>
      </c>
      <c r="B131" s="25" t="s">
        <v>383</v>
      </c>
      <c r="C131" s="28">
        <v>0</v>
      </c>
      <c r="D131" s="32">
        <f t="shared" si="0"/>
        <v>0</v>
      </c>
    </row>
    <row r="132" spans="1:4">
      <c r="A132" s="27">
        <v>5230</v>
      </c>
      <c r="B132" s="25" t="s">
        <v>318</v>
      </c>
      <c r="C132" s="28">
        <v>0</v>
      </c>
      <c r="D132" s="32">
        <f t="shared" si="0"/>
        <v>0</v>
      </c>
    </row>
    <row r="133" spans="1:4">
      <c r="A133" s="27">
        <v>5231</v>
      </c>
      <c r="B133" s="25" t="s">
        <v>384</v>
      </c>
      <c r="C133" s="28">
        <v>0</v>
      </c>
      <c r="D133" s="32">
        <f t="shared" si="0"/>
        <v>0</v>
      </c>
    </row>
    <row r="134" spans="1:4">
      <c r="A134" s="27">
        <v>5232</v>
      </c>
      <c r="B134" s="25" t="s">
        <v>385</v>
      </c>
      <c r="C134" s="28">
        <v>0</v>
      </c>
      <c r="D134" s="32">
        <f t="shared" si="0"/>
        <v>0</v>
      </c>
    </row>
    <row r="135" spans="1:4">
      <c r="A135" s="27">
        <v>5240</v>
      </c>
      <c r="B135" s="25" t="s">
        <v>320</v>
      </c>
      <c r="C135" s="28">
        <v>0</v>
      </c>
      <c r="D135" s="32">
        <f t="shared" si="0"/>
        <v>0</v>
      </c>
    </row>
    <row r="136" spans="1:4">
      <c r="A136" s="27">
        <v>5241</v>
      </c>
      <c r="B136" s="25" t="s">
        <v>386</v>
      </c>
      <c r="C136" s="28">
        <v>0</v>
      </c>
      <c r="D136" s="32">
        <f t="shared" si="0"/>
        <v>0</v>
      </c>
    </row>
    <row r="137" spans="1:4">
      <c r="A137" s="27">
        <v>5242</v>
      </c>
      <c r="B137" s="25" t="s">
        <v>387</v>
      </c>
      <c r="C137" s="28">
        <v>0</v>
      </c>
      <c r="D137" s="32">
        <f t="shared" si="0"/>
        <v>0</v>
      </c>
    </row>
    <row r="138" spans="1:4">
      <c r="A138" s="27">
        <v>5243</v>
      </c>
      <c r="B138" s="25" t="s">
        <v>388</v>
      </c>
      <c r="C138" s="28">
        <v>0</v>
      </c>
      <c r="D138" s="32">
        <f t="shared" si="0"/>
        <v>0</v>
      </c>
    </row>
    <row r="139" spans="1:4">
      <c r="A139" s="27">
        <v>5244</v>
      </c>
      <c r="B139" s="25" t="s">
        <v>389</v>
      </c>
      <c r="C139" s="28">
        <v>0</v>
      </c>
      <c r="D139" s="32">
        <f t="shared" si="0"/>
        <v>0</v>
      </c>
    </row>
    <row r="140" spans="1:4">
      <c r="A140" s="27">
        <v>5250</v>
      </c>
      <c r="B140" s="25" t="s">
        <v>321</v>
      </c>
      <c r="C140" s="28">
        <v>0</v>
      </c>
      <c r="D140" s="32">
        <f t="shared" si="0"/>
        <v>0</v>
      </c>
    </row>
    <row r="141" spans="1:4">
      <c r="A141" s="27">
        <v>5251</v>
      </c>
      <c r="B141" s="25" t="s">
        <v>390</v>
      </c>
      <c r="C141" s="28">
        <v>0</v>
      </c>
      <c r="D141" s="32">
        <f t="shared" si="0"/>
        <v>0</v>
      </c>
    </row>
    <row r="142" spans="1:4">
      <c r="A142" s="27">
        <v>5252</v>
      </c>
      <c r="B142" s="25" t="s">
        <v>391</v>
      </c>
      <c r="C142" s="28">
        <v>0</v>
      </c>
      <c r="D142" s="32">
        <f t="shared" si="0"/>
        <v>0</v>
      </c>
    </row>
    <row r="143" spans="1:4">
      <c r="A143" s="27">
        <v>5259</v>
      </c>
      <c r="B143" s="25" t="s">
        <v>392</v>
      </c>
      <c r="C143" s="28">
        <v>0</v>
      </c>
      <c r="D143" s="32">
        <f t="shared" si="0"/>
        <v>0</v>
      </c>
    </row>
    <row r="144" spans="1:4">
      <c r="A144" s="27">
        <v>5260</v>
      </c>
      <c r="B144" s="25" t="s">
        <v>393</v>
      </c>
      <c r="C144" s="28">
        <v>0</v>
      </c>
      <c r="D144" s="32">
        <f t="shared" si="0"/>
        <v>0</v>
      </c>
    </row>
    <row r="145" spans="1:4">
      <c r="A145" s="27">
        <v>5261</v>
      </c>
      <c r="B145" s="25" t="s">
        <v>394</v>
      </c>
      <c r="C145" s="28">
        <v>0</v>
      </c>
      <c r="D145" s="32">
        <f t="shared" si="0"/>
        <v>0</v>
      </c>
    </row>
    <row r="146" spans="1:4">
      <c r="A146" s="27">
        <v>5262</v>
      </c>
      <c r="B146" s="25" t="s">
        <v>395</v>
      </c>
      <c r="C146" s="28">
        <v>0</v>
      </c>
      <c r="D146" s="32">
        <f t="shared" si="0"/>
        <v>0</v>
      </c>
    </row>
    <row r="147" spans="1:4">
      <c r="A147" s="27">
        <v>5270</v>
      </c>
      <c r="B147" s="25" t="s">
        <v>396</v>
      </c>
      <c r="C147" s="28">
        <v>0</v>
      </c>
      <c r="D147" s="32">
        <f t="shared" si="0"/>
        <v>0</v>
      </c>
    </row>
    <row r="148" spans="1:4">
      <c r="A148" s="27">
        <v>5271</v>
      </c>
      <c r="B148" s="25" t="s">
        <v>397</v>
      </c>
      <c r="C148" s="28">
        <v>0</v>
      </c>
      <c r="D148" s="32">
        <f t="shared" si="0"/>
        <v>0</v>
      </c>
    </row>
    <row r="149" spans="1:4">
      <c r="A149" s="27">
        <v>5280</v>
      </c>
      <c r="B149" s="25" t="s">
        <v>398</v>
      </c>
      <c r="C149" s="28">
        <v>0</v>
      </c>
      <c r="D149" s="32">
        <f t="shared" si="0"/>
        <v>0</v>
      </c>
    </row>
    <row r="150" spans="1:4">
      <c r="A150" s="27">
        <v>5281</v>
      </c>
      <c r="B150" s="25" t="s">
        <v>399</v>
      </c>
      <c r="C150" s="28">
        <v>0</v>
      </c>
      <c r="D150" s="32">
        <f t="shared" si="0"/>
        <v>0</v>
      </c>
    </row>
    <row r="151" spans="1:4">
      <c r="A151" s="27">
        <v>5282</v>
      </c>
      <c r="B151" s="25" t="s">
        <v>400</v>
      </c>
      <c r="C151" s="28">
        <v>0</v>
      </c>
      <c r="D151" s="32">
        <f t="shared" si="0"/>
        <v>0</v>
      </c>
    </row>
    <row r="152" spans="1:4">
      <c r="A152" s="27">
        <v>5283</v>
      </c>
      <c r="B152" s="25" t="s">
        <v>401</v>
      </c>
      <c r="C152" s="28">
        <v>0</v>
      </c>
      <c r="D152" s="32">
        <f t="shared" si="0"/>
        <v>0</v>
      </c>
    </row>
    <row r="153" spans="1:4">
      <c r="A153" s="27">
        <v>5284</v>
      </c>
      <c r="B153" s="25" t="s">
        <v>402</v>
      </c>
      <c r="C153" s="28">
        <v>0</v>
      </c>
      <c r="D153" s="32">
        <f t="shared" si="0"/>
        <v>0</v>
      </c>
    </row>
    <row r="154" spans="1:4">
      <c r="A154" s="27">
        <v>5285</v>
      </c>
      <c r="B154" s="25" t="s">
        <v>403</v>
      </c>
      <c r="C154" s="28">
        <v>0</v>
      </c>
      <c r="D154" s="32">
        <f t="shared" si="0"/>
        <v>0</v>
      </c>
    </row>
    <row r="155" spans="1:4">
      <c r="A155" s="27">
        <v>5290</v>
      </c>
      <c r="B155" s="25" t="s">
        <v>404</v>
      </c>
      <c r="C155" s="28">
        <v>0</v>
      </c>
      <c r="D155" s="32">
        <f t="shared" si="0"/>
        <v>0</v>
      </c>
    </row>
    <row r="156" spans="1:4">
      <c r="A156" s="27">
        <v>5291</v>
      </c>
      <c r="B156" s="25" t="s">
        <v>405</v>
      </c>
      <c r="C156" s="28">
        <v>0</v>
      </c>
      <c r="D156" s="32">
        <f t="shared" si="0"/>
        <v>0</v>
      </c>
    </row>
    <row r="157" spans="1:4">
      <c r="A157" s="27">
        <v>5292</v>
      </c>
      <c r="B157" s="25" t="s">
        <v>406</v>
      </c>
      <c r="C157" s="28">
        <v>0</v>
      </c>
      <c r="D157" s="32">
        <f t="shared" si="0"/>
        <v>0</v>
      </c>
    </row>
    <row r="158" spans="1:4">
      <c r="A158" s="27">
        <v>5300</v>
      </c>
      <c r="B158" s="25" t="s">
        <v>407</v>
      </c>
      <c r="C158" s="28">
        <f>SUM(C159:C167)</f>
        <v>0</v>
      </c>
      <c r="D158" s="32">
        <f t="shared" si="0"/>
        <v>0</v>
      </c>
    </row>
    <row r="159" spans="1:4">
      <c r="A159" s="27">
        <v>5310</v>
      </c>
      <c r="B159" s="25" t="s">
        <v>311</v>
      </c>
      <c r="C159" s="28">
        <v>0</v>
      </c>
      <c r="D159" s="32">
        <f t="shared" si="0"/>
        <v>0</v>
      </c>
    </row>
    <row r="160" spans="1:4">
      <c r="A160" s="27">
        <v>5311</v>
      </c>
      <c r="B160" s="25" t="s">
        <v>408</v>
      </c>
      <c r="C160" s="28">
        <v>0</v>
      </c>
      <c r="D160" s="32">
        <f t="shared" si="0"/>
        <v>0</v>
      </c>
    </row>
    <row r="161" spans="1:4">
      <c r="A161" s="27">
        <v>5312</v>
      </c>
      <c r="B161" s="25" t="s">
        <v>409</v>
      </c>
      <c r="C161" s="28">
        <v>0</v>
      </c>
      <c r="D161" s="32">
        <f t="shared" si="0"/>
        <v>0</v>
      </c>
    </row>
    <row r="162" spans="1:4">
      <c r="A162" s="27">
        <v>5320</v>
      </c>
      <c r="B162" s="25" t="s">
        <v>312</v>
      </c>
      <c r="C162" s="28">
        <v>0</v>
      </c>
      <c r="D162" s="32">
        <f t="shared" ref="D162:D217" si="1">C162/$C$96</f>
        <v>0</v>
      </c>
    </row>
    <row r="163" spans="1:4">
      <c r="A163" s="27">
        <v>5321</v>
      </c>
      <c r="B163" s="25" t="s">
        <v>410</v>
      </c>
      <c r="C163" s="28">
        <v>0</v>
      </c>
      <c r="D163" s="32">
        <f t="shared" si="1"/>
        <v>0</v>
      </c>
    </row>
    <row r="164" spans="1:4">
      <c r="A164" s="27">
        <v>5322</v>
      </c>
      <c r="B164" s="25" t="s">
        <v>411</v>
      </c>
      <c r="C164" s="28">
        <v>0</v>
      </c>
      <c r="D164" s="32">
        <f t="shared" si="1"/>
        <v>0</v>
      </c>
    </row>
    <row r="165" spans="1:4">
      <c r="A165" s="27">
        <v>5330</v>
      </c>
      <c r="B165" s="25" t="s">
        <v>313</v>
      </c>
      <c r="C165" s="28">
        <v>0</v>
      </c>
      <c r="D165" s="32">
        <f t="shared" si="1"/>
        <v>0</v>
      </c>
    </row>
    <row r="166" spans="1:4">
      <c r="A166" s="27">
        <v>5331</v>
      </c>
      <c r="B166" s="25" t="s">
        <v>412</v>
      </c>
      <c r="C166" s="28">
        <v>0</v>
      </c>
      <c r="D166" s="32">
        <f t="shared" si="1"/>
        <v>0</v>
      </c>
    </row>
    <row r="167" spans="1:4">
      <c r="A167" s="27">
        <v>5332</v>
      </c>
      <c r="B167" s="25" t="s">
        <v>413</v>
      </c>
      <c r="C167" s="28">
        <v>0</v>
      </c>
      <c r="D167" s="32">
        <f t="shared" si="1"/>
        <v>0</v>
      </c>
    </row>
    <row r="168" spans="1:4">
      <c r="A168" s="27">
        <v>5400</v>
      </c>
      <c r="B168" s="25" t="s">
        <v>414</v>
      </c>
      <c r="C168" s="28">
        <f>SUM(C169:C182)</f>
        <v>0</v>
      </c>
      <c r="D168" s="32">
        <f t="shared" si="1"/>
        <v>0</v>
      </c>
    </row>
    <row r="169" spans="1:4">
      <c r="A169" s="27">
        <v>5410</v>
      </c>
      <c r="B169" s="25" t="s">
        <v>415</v>
      </c>
      <c r="C169" s="28">
        <v>0</v>
      </c>
      <c r="D169" s="32">
        <f t="shared" si="1"/>
        <v>0</v>
      </c>
    </row>
    <row r="170" spans="1:4">
      <c r="A170" s="27">
        <v>5411</v>
      </c>
      <c r="B170" s="25" t="s">
        <v>416</v>
      </c>
      <c r="C170" s="28">
        <v>0</v>
      </c>
      <c r="D170" s="32">
        <f t="shared" si="1"/>
        <v>0</v>
      </c>
    </row>
    <row r="171" spans="1:4">
      <c r="A171" s="27">
        <v>5412</v>
      </c>
      <c r="B171" s="25" t="s">
        <v>417</v>
      </c>
      <c r="C171" s="28">
        <v>0</v>
      </c>
      <c r="D171" s="32">
        <f t="shared" si="1"/>
        <v>0</v>
      </c>
    </row>
    <row r="172" spans="1:4">
      <c r="A172" s="27">
        <v>5420</v>
      </c>
      <c r="B172" s="25" t="s">
        <v>418</v>
      </c>
      <c r="C172" s="28">
        <v>0</v>
      </c>
      <c r="D172" s="32">
        <f t="shared" si="1"/>
        <v>0</v>
      </c>
    </row>
    <row r="173" spans="1:4">
      <c r="A173" s="27">
        <v>5421</v>
      </c>
      <c r="B173" s="25" t="s">
        <v>419</v>
      </c>
      <c r="C173" s="28">
        <v>0</v>
      </c>
      <c r="D173" s="32">
        <f t="shared" si="1"/>
        <v>0</v>
      </c>
    </row>
    <row r="174" spans="1:4">
      <c r="A174" s="27">
        <v>5422</v>
      </c>
      <c r="B174" s="25" t="s">
        <v>420</v>
      </c>
      <c r="C174" s="28">
        <v>0</v>
      </c>
      <c r="D174" s="32">
        <f t="shared" si="1"/>
        <v>0</v>
      </c>
    </row>
    <row r="175" spans="1:4">
      <c r="A175" s="27">
        <v>5430</v>
      </c>
      <c r="B175" s="25" t="s">
        <v>421</v>
      </c>
      <c r="C175" s="28">
        <v>0</v>
      </c>
      <c r="D175" s="32">
        <f t="shared" si="1"/>
        <v>0</v>
      </c>
    </row>
    <row r="176" spans="1:4">
      <c r="A176" s="27">
        <v>5431</v>
      </c>
      <c r="B176" s="25" t="s">
        <v>422</v>
      </c>
      <c r="C176" s="28">
        <v>0</v>
      </c>
      <c r="D176" s="32">
        <f t="shared" si="1"/>
        <v>0</v>
      </c>
    </row>
    <row r="177" spans="1:4">
      <c r="A177" s="27">
        <v>5432</v>
      </c>
      <c r="B177" s="25" t="s">
        <v>423</v>
      </c>
      <c r="C177" s="28">
        <v>0</v>
      </c>
      <c r="D177" s="32">
        <f t="shared" si="1"/>
        <v>0</v>
      </c>
    </row>
    <row r="178" spans="1:4">
      <c r="A178" s="27">
        <v>5440</v>
      </c>
      <c r="B178" s="25" t="s">
        <v>424</v>
      </c>
      <c r="C178" s="28">
        <v>0</v>
      </c>
      <c r="D178" s="32">
        <f t="shared" si="1"/>
        <v>0</v>
      </c>
    </row>
    <row r="179" spans="1:4">
      <c r="A179" s="27">
        <v>5441</v>
      </c>
      <c r="B179" s="25" t="s">
        <v>424</v>
      </c>
      <c r="C179" s="28">
        <v>0</v>
      </c>
      <c r="D179" s="32">
        <f t="shared" si="1"/>
        <v>0</v>
      </c>
    </row>
    <row r="180" spans="1:4">
      <c r="A180" s="27">
        <v>5450</v>
      </c>
      <c r="B180" s="25" t="s">
        <v>425</v>
      </c>
      <c r="C180" s="28">
        <v>0</v>
      </c>
      <c r="D180" s="32">
        <f t="shared" si="1"/>
        <v>0</v>
      </c>
    </row>
    <row r="181" spans="1:4">
      <c r="A181" s="27">
        <v>5451</v>
      </c>
      <c r="B181" s="25" t="s">
        <v>426</v>
      </c>
      <c r="C181" s="28">
        <v>0</v>
      </c>
      <c r="D181" s="32">
        <f t="shared" si="1"/>
        <v>0</v>
      </c>
    </row>
    <row r="182" spans="1:4">
      <c r="A182" s="27">
        <v>5452</v>
      </c>
      <c r="B182" s="25" t="s">
        <v>427</v>
      </c>
      <c r="C182" s="28">
        <v>0</v>
      </c>
      <c r="D182" s="32">
        <f t="shared" si="1"/>
        <v>0</v>
      </c>
    </row>
    <row r="183" spans="1:4">
      <c r="A183" s="27">
        <v>5500</v>
      </c>
      <c r="B183" s="25" t="s">
        <v>428</v>
      </c>
      <c r="C183" s="28">
        <f>SUM(C184:C214)</f>
        <v>2695017.6700000004</v>
      </c>
      <c r="D183" s="32">
        <f t="shared" si="1"/>
        <v>6.3072498307068597E-2</v>
      </c>
    </row>
    <row r="184" spans="1:4">
      <c r="A184" s="27">
        <v>5510</v>
      </c>
      <c r="B184" s="25" t="s">
        <v>429</v>
      </c>
      <c r="C184" s="28">
        <v>0</v>
      </c>
      <c r="D184" s="32">
        <f t="shared" si="1"/>
        <v>0</v>
      </c>
    </row>
    <row r="185" spans="1:4">
      <c r="A185" s="27">
        <v>5511</v>
      </c>
      <c r="B185" s="25" t="s">
        <v>430</v>
      </c>
      <c r="C185" s="28">
        <v>0</v>
      </c>
      <c r="D185" s="32">
        <f t="shared" si="1"/>
        <v>0</v>
      </c>
    </row>
    <row r="186" spans="1:4">
      <c r="A186" s="27">
        <v>5512</v>
      </c>
      <c r="B186" s="25" t="s">
        <v>431</v>
      </c>
      <c r="C186" s="28">
        <v>0</v>
      </c>
      <c r="D186" s="32">
        <f t="shared" si="1"/>
        <v>0</v>
      </c>
    </row>
    <row r="187" spans="1:4">
      <c r="A187" s="27">
        <v>5513</v>
      </c>
      <c r="B187" s="25" t="s">
        <v>432</v>
      </c>
      <c r="C187" s="28">
        <v>0</v>
      </c>
      <c r="D187" s="32">
        <f t="shared" si="1"/>
        <v>0</v>
      </c>
    </row>
    <row r="188" spans="1:4">
      <c r="A188" s="27">
        <v>5514</v>
      </c>
      <c r="B188" s="25" t="s">
        <v>433</v>
      </c>
      <c r="C188" s="28">
        <v>0</v>
      </c>
      <c r="D188" s="32">
        <f t="shared" si="1"/>
        <v>0</v>
      </c>
    </row>
    <row r="189" spans="1:4">
      <c r="A189" s="27">
        <v>5515</v>
      </c>
      <c r="B189" s="25" t="s">
        <v>434</v>
      </c>
      <c r="C189" s="28">
        <v>2689931.74</v>
      </c>
      <c r="D189" s="32">
        <f t="shared" si="1"/>
        <v>6.2953470400541028E-2</v>
      </c>
    </row>
    <row r="190" spans="1:4">
      <c r="A190" s="27">
        <v>5516</v>
      </c>
      <c r="B190" s="25" t="s">
        <v>435</v>
      </c>
      <c r="C190" s="28">
        <v>0</v>
      </c>
      <c r="D190" s="32">
        <f t="shared" si="1"/>
        <v>0</v>
      </c>
    </row>
    <row r="191" spans="1:4">
      <c r="A191" s="27">
        <v>5517</v>
      </c>
      <c r="B191" s="25" t="s">
        <v>436</v>
      </c>
      <c r="C191" s="28">
        <v>5085.93</v>
      </c>
      <c r="D191" s="32">
        <f t="shared" si="1"/>
        <v>1.190279065275551E-4</v>
      </c>
    </row>
    <row r="192" spans="1:4">
      <c r="A192" s="27">
        <v>5518</v>
      </c>
      <c r="B192" s="25" t="s">
        <v>437</v>
      </c>
      <c r="C192" s="28">
        <v>0</v>
      </c>
      <c r="D192" s="32">
        <f t="shared" si="1"/>
        <v>0</v>
      </c>
    </row>
    <row r="193" spans="1:4">
      <c r="A193" s="27">
        <v>5520</v>
      </c>
      <c r="B193" s="25" t="s">
        <v>438</v>
      </c>
      <c r="C193" s="28">
        <v>0</v>
      </c>
      <c r="D193" s="32">
        <f t="shared" si="1"/>
        <v>0</v>
      </c>
    </row>
    <row r="194" spans="1:4">
      <c r="A194" s="27">
        <v>5521</v>
      </c>
      <c r="B194" s="25" t="s">
        <v>439</v>
      </c>
      <c r="C194" s="28">
        <v>0</v>
      </c>
      <c r="D194" s="32">
        <f t="shared" si="1"/>
        <v>0</v>
      </c>
    </row>
    <row r="195" spans="1:4">
      <c r="A195" s="27">
        <v>5522</v>
      </c>
      <c r="B195" s="25" t="s">
        <v>440</v>
      </c>
      <c r="C195" s="28">
        <v>0</v>
      </c>
      <c r="D195" s="32">
        <f t="shared" si="1"/>
        <v>0</v>
      </c>
    </row>
    <row r="196" spans="1:4">
      <c r="A196" s="27">
        <v>5530</v>
      </c>
      <c r="B196" s="25" t="s">
        <v>441</v>
      </c>
      <c r="C196" s="28">
        <v>0</v>
      </c>
      <c r="D196" s="32">
        <f t="shared" si="1"/>
        <v>0</v>
      </c>
    </row>
    <row r="197" spans="1:4">
      <c r="A197" s="27">
        <v>5531</v>
      </c>
      <c r="B197" s="25" t="s">
        <v>442</v>
      </c>
      <c r="C197" s="28">
        <v>0</v>
      </c>
      <c r="D197" s="32">
        <f t="shared" si="1"/>
        <v>0</v>
      </c>
    </row>
    <row r="198" spans="1:4">
      <c r="A198" s="27">
        <v>5532</v>
      </c>
      <c r="B198" s="25" t="s">
        <v>443</v>
      </c>
      <c r="C198" s="28">
        <v>0</v>
      </c>
      <c r="D198" s="32">
        <f t="shared" si="1"/>
        <v>0</v>
      </c>
    </row>
    <row r="199" spans="1:4">
      <c r="A199" s="27">
        <v>5533</v>
      </c>
      <c r="B199" s="25" t="s">
        <v>444</v>
      </c>
      <c r="C199" s="28">
        <v>0</v>
      </c>
      <c r="D199" s="32">
        <f t="shared" si="1"/>
        <v>0</v>
      </c>
    </row>
    <row r="200" spans="1:4">
      <c r="A200" s="27">
        <v>5534</v>
      </c>
      <c r="B200" s="25" t="s">
        <v>445</v>
      </c>
      <c r="C200" s="28">
        <v>0</v>
      </c>
      <c r="D200" s="32">
        <f t="shared" si="1"/>
        <v>0</v>
      </c>
    </row>
    <row r="201" spans="1:4">
      <c r="A201" s="27">
        <v>5535</v>
      </c>
      <c r="B201" s="25" t="s">
        <v>446</v>
      </c>
      <c r="C201" s="28">
        <v>0</v>
      </c>
      <c r="D201" s="32">
        <f t="shared" si="1"/>
        <v>0</v>
      </c>
    </row>
    <row r="202" spans="1:4">
      <c r="A202" s="27">
        <v>5540</v>
      </c>
      <c r="B202" s="25" t="s">
        <v>447</v>
      </c>
      <c r="C202" s="28">
        <v>0</v>
      </c>
      <c r="D202" s="32">
        <f t="shared" si="1"/>
        <v>0</v>
      </c>
    </row>
    <row r="203" spans="1:4">
      <c r="A203" s="27">
        <v>5541</v>
      </c>
      <c r="B203" s="25" t="s">
        <v>447</v>
      </c>
      <c r="C203" s="28">
        <v>0</v>
      </c>
      <c r="D203" s="32">
        <f t="shared" si="1"/>
        <v>0</v>
      </c>
    </row>
    <row r="204" spans="1:4">
      <c r="A204" s="27">
        <v>5550</v>
      </c>
      <c r="B204" s="25" t="s">
        <v>448</v>
      </c>
      <c r="C204" s="28">
        <v>0</v>
      </c>
      <c r="D204" s="32">
        <f t="shared" si="1"/>
        <v>0</v>
      </c>
    </row>
    <row r="205" spans="1:4">
      <c r="A205" s="27">
        <v>5551</v>
      </c>
      <c r="B205" s="25" t="s">
        <v>448</v>
      </c>
      <c r="C205" s="28">
        <v>0</v>
      </c>
      <c r="D205" s="32">
        <f t="shared" si="1"/>
        <v>0</v>
      </c>
    </row>
    <row r="206" spans="1:4">
      <c r="A206" s="27">
        <v>5590</v>
      </c>
      <c r="B206" s="25" t="s">
        <v>449</v>
      </c>
      <c r="C206" s="28">
        <v>0</v>
      </c>
      <c r="D206" s="32">
        <f t="shared" si="1"/>
        <v>0</v>
      </c>
    </row>
    <row r="207" spans="1:4">
      <c r="A207" s="27">
        <v>5591</v>
      </c>
      <c r="B207" s="25" t="s">
        <v>450</v>
      </c>
      <c r="C207" s="28">
        <v>0</v>
      </c>
      <c r="D207" s="32">
        <f t="shared" si="1"/>
        <v>0</v>
      </c>
    </row>
    <row r="208" spans="1:4">
      <c r="A208" s="27">
        <v>5592</v>
      </c>
      <c r="B208" s="25" t="s">
        <v>451</v>
      </c>
      <c r="C208" s="28">
        <v>0</v>
      </c>
      <c r="D208" s="32">
        <f t="shared" si="1"/>
        <v>0</v>
      </c>
    </row>
    <row r="209" spans="1:4">
      <c r="A209" s="27">
        <v>5593</v>
      </c>
      <c r="B209" s="25" t="s">
        <v>452</v>
      </c>
      <c r="C209" s="28">
        <v>0</v>
      </c>
      <c r="D209" s="32">
        <f t="shared" si="1"/>
        <v>0</v>
      </c>
    </row>
    <row r="210" spans="1:4">
      <c r="A210" s="27">
        <v>5594</v>
      </c>
      <c r="B210" s="25" t="s">
        <v>453</v>
      </c>
      <c r="C210" s="28">
        <v>0</v>
      </c>
      <c r="D210" s="32">
        <f t="shared" si="1"/>
        <v>0</v>
      </c>
    </row>
    <row r="211" spans="1:4">
      <c r="A211" s="27">
        <v>5595</v>
      </c>
      <c r="B211" s="25" t="s">
        <v>454</v>
      </c>
      <c r="C211" s="28">
        <v>0</v>
      </c>
      <c r="D211" s="32">
        <f t="shared" si="1"/>
        <v>0</v>
      </c>
    </row>
    <row r="212" spans="1:4">
      <c r="A212" s="27">
        <v>5596</v>
      </c>
      <c r="B212" s="25" t="s">
        <v>344</v>
      </c>
      <c r="C212" s="28">
        <v>0</v>
      </c>
      <c r="D212" s="32">
        <f t="shared" si="1"/>
        <v>0</v>
      </c>
    </row>
    <row r="213" spans="1:4">
      <c r="A213" s="27">
        <v>5597</v>
      </c>
      <c r="B213" s="25" t="s">
        <v>455</v>
      </c>
      <c r="C213" s="28">
        <v>0</v>
      </c>
      <c r="D213" s="32">
        <f t="shared" si="1"/>
        <v>0</v>
      </c>
    </row>
    <row r="214" spans="1:4">
      <c r="A214" s="27">
        <v>5599</v>
      </c>
      <c r="B214" s="25" t="s">
        <v>456</v>
      </c>
      <c r="C214" s="28">
        <v>0</v>
      </c>
      <c r="D214" s="32">
        <f t="shared" si="1"/>
        <v>0</v>
      </c>
    </row>
    <row r="215" spans="1:4">
      <c r="A215" s="27">
        <v>5600</v>
      </c>
      <c r="B215" s="25" t="s">
        <v>457</v>
      </c>
      <c r="C215" s="28">
        <f>SUM(C216:C217)</f>
        <v>0</v>
      </c>
      <c r="D215" s="32">
        <f t="shared" si="1"/>
        <v>0</v>
      </c>
    </row>
    <row r="216" spans="1:4">
      <c r="A216" s="27">
        <v>5610</v>
      </c>
      <c r="B216" s="25" t="s">
        <v>458</v>
      </c>
      <c r="C216" s="28">
        <v>0</v>
      </c>
      <c r="D216" s="32">
        <f t="shared" si="1"/>
        <v>0</v>
      </c>
    </row>
    <row r="217" spans="1:4">
      <c r="A217" s="27">
        <v>5611</v>
      </c>
      <c r="B217" s="25" t="s">
        <v>459</v>
      </c>
      <c r="C217" s="28">
        <v>0</v>
      </c>
      <c r="D217" s="32">
        <f t="shared" si="1"/>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I135" sqref="I135"/>
    </sheetView>
  </sheetViews>
  <sheetFormatPr baseColWidth="10" defaultColWidth="9.140625" defaultRowHeight="11.25"/>
  <cols>
    <col min="1" max="1" width="10" style="35" customWidth="1"/>
    <col min="2" max="2" width="48.140625" style="35" customWidth="1"/>
    <col min="3" max="3" width="22.85546875" style="35" customWidth="1"/>
    <col min="4" max="5" width="16.7109375" style="35" customWidth="1"/>
    <col min="6" max="16384" width="9.140625" style="35"/>
  </cols>
  <sheetData>
    <row r="1" spans="1:9" ht="18.95" customHeight="1">
      <c r="A1" s="757" t="str">
        <f>'ESF-EXPLORA'!A1</f>
        <v>Patronato de Explora</v>
      </c>
      <c r="B1" s="757"/>
      <c r="C1" s="757"/>
      <c r="D1" s="33" t="s">
        <v>42</v>
      </c>
      <c r="E1" s="34">
        <f>'ESF-EXPLORA'!H1</f>
        <v>2018</v>
      </c>
    </row>
    <row r="2" spans="1:9" ht="18.95" customHeight="1">
      <c r="A2" s="757" t="s">
        <v>460</v>
      </c>
      <c r="B2" s="757"/>
      <c r="C2" s="757"/>
      <c r="D2" s="33" t="s">
        <v>44</v>
      </c>
      <c r="E2" s="34" t="str">
        <f>'ESF-EXPLORA'!H2</f>
        <v>Trimestral</v>
      </c>
    </row>
    <row r="3" spans="1:9" ht="18.95" customHeight="1">
      <c r="A3" s="757" t="str">
        <f>'ESF-EXPLORA'!A3</f>
        <v>Correspondiente del 01 de Enero al 31 de Diciembre</v>
      </c>
      <c r="B3" s="757"/>
      <c r="C3" s="757"/>
      <c r="D3" s="33" t="s">
        <v>47</v>
      </c>
      <c r="E3" s="34">
        <f>'ESF-EXPLORA'!H3</f>
        <v>4</v>
      </c>
    </row>
    <row r="5" spans="1:9">
      <c r="A5" s="36" t="s">
        <v>108</v>
      </c>
      <c r="B5" s="37"/>
      <c r="C5" s="37"/>
      <c r="D5" s="37"/>
      <c r="E5" s="37"/>
    </row>
    <row r="6" spans="1:9">
      <c r="A6" s="37" t="s">
        <v>461</v>
      </c>
      <c r="B6" s="37"/>
      <c r="C6" s="37"/>
      <c r="D6" s="37"/>
      <c r="E6" s="37"/>
    </row>
    <row r="7" spans="1:9" ht="15">
      <c r="A7" s="38" t="s">
        <v>110</v>
      </c>
      <c r="B7" s="38" t="s">
        <v>111</v>
      </c>
      <c r="C7" s="38" t="s">
        <v>112</v>
      </c>
      <c r="D7" s="38" t="s">
        <v>113</v>
      </c>
      <c r="E7" s="38" t="s">
        <v>234</v>
      </c>
      <c r="I7"/>
    </row>
    <row r="8" spans="1:9">
      <c r="A8" s="39">
        <v>3110</v>
      </c>
      <c r="B8" s="35" t="s">
        <v>312</v>
      </c>
      <c r="C8" s="40">
        <v>0</v>
      </c>
    </row>
    <row r="9" spans="1:9">
      <c r="A9" s="39">
        <v>3120</v>
      </c>
      <c r="B9" s="35" t="s">
        <v>463</v>
      </c>
      <c r="C9" s="40">
        <v>42480337.960000001</v>
      </c>
    </row>
    <row r="10" spans="1:9">
      <c r="A10" s="39">
        <v>3130</v>
      </c>
      <c r="B10" s="35" t="s">
        <v>464</v>
      </c>
      <c r="C10" s="40">
        <v>0</v>
      </c>
    </row>
    <row r="12" spans="1:9">
      <c r="A12" s="37" t="s">
        <v>465</v>
      </c>
      <c r="B12" s="37"/>
      <c r="C12" s="37"/>
      <c r="D12" s="37"/>
      <c r="E12" s="37"/>
    </row>
    <row r="13" spans="1:9">
      <c r="A13" s="38" t="s">
        <v>110</v>
      </c>
      <c r="B13" s="38" t="s">
        <v>111</v>
      </c>
      <c r="C13" s="38" t="s">
        <v>112</v>
      </c>
      <c r="D13" s="38" t="s">
        <v>466</v>
      </c>
      <c r="E13" s="38"/>
    </row>
    <row r="14" spans="1:9">
      <c r="A14" s="39">
        <v>3210</v>
      </c>
      <c r="B14" s="35" t="s">
        <v>467</v>
      </c>
      <c r="C14" s="40">
        <v>18557999.670000002</v>
      </c>
    </row>
    <row r="15" spans="1:9">
      <c r="A15" s="39">
        <v>3220</v>
      </c>
      <c r="B15" s="35" t="s">
        <v>468</v>
      </c>
      <c r="C15" s="40">
        <v>60090062.229999997</v>
      </c>
    </row>
    <row r="16" spans="1:9">
      <c r="A16" s="39">
        <v>3230</v>
      </c>
      <c r="B16" s="35" t="s">
        <v>469</v>
      </c>
      <c r="C16" s="40">
        <v>0</v>
      </c>
    </row>
    <row r="17" spans="1:3">
      <c r="A17" s="39">
        <v>3231</v>
      </c>
      <c r="B17" s="35" t="s">
        <v>470</v>
      </c>
      <c r="C17" s="40">
        <v>0</v>
      </c>
    </row>
    <row r="18" spans="1:3">
      <c r="A18" s="39">
        <v>3232</v>
      </c>
      <c r="B18" s="35" t="s">
        <v>471</v>
      </c>
      <c r="C18" s="40">
        <v>0</v>
      </c>
    </row>
    <row r="19" spans="1:3">
      <c r="A19" s="39">
        <v>3233</v>
      </c>
      <c r="B19" s="35" t="s">
        <v>472</v>
      </c>
      <c r="C19" s="40">
        <v>0</v>
      </c>
    </row>
    <row r="20" spans="1:3">
      <c r="A20" s="39">
        <v>3239</v>
      </c>
      <c r="B20" s="35" t="s">
        <v>473</v>
      </c>
      <c r="C20" s="40">
        <v>0</v>
      </c>
    </row>
    <row r="21" spans="1:3">
      <c r="A21" s="39">
        <v>3240</v>
      </c>
      <c r="B21" s="35" t="s">
        <v>474</v>
      </c>
      <c r="C21" s="40">
        <v>0</v>
      </c>
    </row>
    <row r="22" spans="1:3">
      <c r="A22" s="39">
        <v>3241</v>
      </c>
      <c r="B22" s="35" t="s">
        <v>475</v>
      </c>
      <c r="C22" s="40">
        <v>0</v>
      </c>
    </row>
    <row r="23" spans="1:3">
      <c r="A23" s="39">
        <v>3242</v>
      </c>
      <c r="B23" s="35" t="s">
        <v>476</v>
      </c>
      <c r="C23" s="40">
        <v>0</v>
      </c>
    </row>
    <row r="24" spans="1:3">
      <c r="A24" s="39">
        <v>3243</v>
      </c>
      <c r="B24" s="35" t="s">
        <v>477</v>
      </c>
      <c r="C24" s="40">
        <v>0</v>
      </c>
    </row>
    <row r="25" spans="1:3">
      <c r="A25" s="39">
        <v>3250</v>
      </c>
      <c r="B25" s="35" t="s">
        <v>478</v>
      </c>
      <c r="C25" s="40">
        <v>0</v>
      </c>
    </row>
    <row r="26" spans="1:3">
      <c r="A26" s="39">
        <v>3251</v>
      </c>
      <c r="B26" s="35" t="s">
        <v>479</v>
      </c>
      <c r="C26" s="40">
        <v>0</v>
      </c>
    </row>
    <row r="27" spans="1:3">
      <c r="A27" s="39">
        <v>3252</v>
      </c>
      <c r="B27" s="35" t="s">
        <v>480</v>
      </c>
      <c r="C27" s="40">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topLeftCell="A70" workbookViewId="0">
      <selection activeCell="I135" sqref="I135"/>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42578125" style="35" bestFit="1" customWidth="1"/>
    <col min="5" max="5" width="19.140625" style="35" customWidth="1"/>
    <col min="6" max="16384" width="9.140625" style="35"/>
  </cols>
  <sheetData>
    <row r="1" spans="1:7" s="41" customFormat="1" ht="18.95" customHeight="1">
      <c r="A1" s="751" t="str">
        <f>'ESF-EXPLORA'!A1</f>
        <v>Patronato de Explora</v>
      </c>
      <c r="B1" s="751"/>
      <c r="C1" s="751"/>
      <c r="D1" s="33" t="s">
        <v>42</v>
      </c>
      <c r="E1" s="34">
        <f>'ESF-EXPLORA'!H1</f>
        <v>2018</v>
      </c>
    </row>
    <row r="2" spans="1:7" s="41" customFormat="1" ht="18.95" customHeight="1">
      <c r="A2" s="751" t="s">
        <v>481</v>
      </c>
      <c r="B2" s="751"/>
      <c r="C2" s="751"/>
      <c r="D2" s="33" t="s">
        <v>44</v>
      </c>
      <c r="E2" s="34" t="str">
        <f>'ESF-EXPLORA'!H2</f>
        <v>Trimestral</v>
      </c>
    </row>
    <row r="3" spans="1:7" s="41" customFormat="1" ht="18.95" customHeight="1">
      <c r="A3" s="751" t="str">
        <f>'ESF-EXPLORA'!A3</f>
        <v>Correspondiente del 01 de Enero al 31 de Diciembre</v>
      </c>
      <c r="B3" s="751"/>
      <c r="C3" s="751"/>
      <c r="D3" s="33" t="s">
        <v>47</v>
      </c>
      <c r="E3" s="34">
        <f>'ESF-EXPLORA'!H3</f>
        <v>4</v>
      </c>
    </row>
    <row r="4" spans="1:7" ht="15">
      <c r="A4" s="36" t="s">
        <v>108</v>
      </c>
      <c r="B4" s="37"/>
      <c r="C4" s="37"/>
      <c r="D4" s="37"/>
      <c r="E4" s="37"/>
      <c r="G4"/>
    </row>
    <row r="6" spans="1:7">
      <c r="A6" s="37" t="s">
        <v>482</v>
      </c>
      <c r="B6" s="37"/>
      <c r="C6" s="37"/>
      <c r="D6" s="37"/>
      <c r="E6" s="37"/>
    </row>
    <row r="7" spans="1:7">
      <c r="A7" s="38" t="s">
        <v>110</v>
      </c>
      <c r="B7" s="38" t="s">
        <v>111</v>
      </c>
      <c r="C7" s="38" t="s">
        <v>483</v>
      </c>
      <c r="D7" s="38" t="s">
        <v>484</v>
      </c>
      <c r="E7" s="38"/>
    </row>
    <row r="8" spans="1:7">
      <c r="A8" s="39">
        <v>1111</v>
      </c>
      <c r="B8" s="35" t="s">
        <v>485</v>
      </c>
      <c r="C8" s="40">
        <v>65256.5</v>
      </c>
      <c r="D8" s="40">
        <v>349419.94</v>
      </c>
    </row>
    <row r="9" spans="1:7">
      <c r="A9" s="39">
        <v>1112</v>
      </c>
      <c r="B9" s="35" t="s">
        <v>486</v>
      </c>
      <c r="C9" s="40">
        <v>8523163.0600000005</v>
      </c>
      <c r="D9" s="40">
        <v>760164.12</v>
      </c>
    </row>
    <row r="10" spans="1:7">
      <c r="A10" s="39">
        <v>1113</v>
      </c>
      <c r="B10" s="35" t="s">
        <v>487</v>
      </c>
      <c r="C10" s="40">
        <v>0</v>
      </c>
      <c r="D10" s="40">
        <v>0</v>
      </c>
    </row>
    <row r="11" spans="1:7">
      <c r="A11" s="39">
        <v>1114</v>
      </c>
      <c r="B11" s="35" t="s">
        <v>114</v>
      </c>
      <c r="C11" s="40">
        <v>9836572.3499999996</v>
      </c>
      <c r="D11" s="40">
        <v>20866796.309999999</v>
      </c>
    </row>
    <row r="12" spans="1:7">
      <c r="A12" s="39">
        <v>1115</v>
      </c>
      <c r="B12" s="35" t="s">
        <v>116</v>
      </c>
      <c r="C12" s="40">
        <v>0</v>
      </c>
      <c r="D12" s="40">
        <v>0</v>
      </c>
    </row>
    <row r="13" spans="1:7">
      <c r="A13" s="39">
        <v>1116</v>
      </c>
      <c r="B13" s="35" t="s">
        <v>488</v>
      </c>
      <c r="C13" s="40">
        <v>0</v>
      </c>
      <c r="D13" s="40">
        <v>0</v>
      </c>
    </row>
    <row r="14" spans="1:7">
      <c r="A14" s="39">
        <v>1119</v>
      </c>
      <c r="B14" s="35" t="s">
        <v>489</v>
      </c>
      <c r="C14" s="40">
        <v>0</v>
      </c>
      <c r="D14" s="40">
        <v>0</v>
      </c>
    </row>
    <row r="15" spans="1:7">
      <c r="A15" s="39">
        <v>1110</v>
      </c>
      <c r="B15" s="35" t="s">
        <v>490</v>
      </c>
      <c r="C15" s="40">
        <f>SUM(C8:C14)</f>
        <v>18424991.91</v>
      </c>
      <c r="D15" s="40">
        <f>SUM(D8:D14)</f>
        <v>21976380.369999997</v>
      </c>
    </row>
    <row r="18" spans="1:5">
      <c r="A18" s="37" t="s">
        <v>491</v>
      </c>
      <c r="B18" s="37"/>
      <c r="C18" s="37"/>
      <c r="D18" s="37"/>
      <c r="E18" s="37"/>
    </row>
    <row r="19" spans="1:5">
      <c r="A19" s="38" t="s">
        <v>110</v>
      </c>
      <c r="B19" s="38" t="s">
        <v>111</v>
      </c>
      <c r="C19" s="38" t="s">
        <v>112</v>
      </c>
      <c r="D19" s="38" t="s">
        <v>492</v>
      </c>
      <c r="E19" s="38" t="s">
        <v>493</v>
      </c>
    </row>
    <row r="20" spans="1:5">
      <c r="A20" s="39">
        <v>1230</v>
      </c>
      <c r="B20" s="35" t="s">
        <v>165</v>
      </c>
      <c r="C20" s="40">
        <f>SUM(C21:C27)</f>
        <v>75493865.469999999</v>
      </c>
      <c r="D20" s="40">
        <v>100</v>
      </c>
      <c r="E20" s="40">
        <f t="shared" ref="E20" si="0">SUM(E21:E27)</f>
        <v>25524658.329999998</v>
      </c>
    </row>
    <row r="21" spans="1:5">
      <c r="A21" s="39">
        <v>1231</v>
      </c>
      <c r="B21" s="35" t="s">
        <v>168</v>
      </c>
      <c r="C21" s="40">
        <v>0</v>
      </c>
      <c r="D21" s="40">
        <v>100</v>
      </c>
      <c r="E21" s="40">
        <v>-426412.5</v>
      </c>
    </row>
    <row r="22" spans="1:5">
      <c r="A22" s="39">
        <v>1232</v>
      </c>
      <c r="B22" s="35" t="s">
        <v>170</v>
      </c>
      <c r="C22" s="40">
        <v>0</v>
      </c>
      <c r="D22" s="40"/>
      <c r="E22" s="40"/>
    </row>
    <row r="23" spans="1:5">
      <c r="A23" s="39">
        <v>1233</v>
      </c>
      <c r="B23" s="35" t="s">
        <v>171</v>
      </c>
      <c r="C23" s="40">
        <v>42201353.82</v>
      </c>
      <c r="D23" s="40">
        <v>100</v>
      </c>
      <c r="E23" s="40">
        <v>2684959.09</v>
      </c>
    </row>
    <row r="24" spans="1:5">
      <c r="A24" s="39">
        <v>1234</v>
      </c>
      <c r="B24" s="35" t="s">
        <v>172</v>
      </c>
      <c r="C24" s="40">
        <v>0</v>
      </c>
      <c r="D24" s="40"/>
      <c r="E24" s="40"/>
    </row>
    <row r="25" spans="1:5">
      <c r="A25" s="39">
        <v>1235</v>
      </c>
      <c r="B25" s="35" t="s">
        <v>173</v>
      </c>
      <c r="C25" s="40">
        <v>0</v>
      </c>
      <c r="D25" s="40"/>
      <c r="E25" s="40"/>
    </row>
    <row r="26" spans="1:5">
      <c r="A26" s="39">
        <v>1236</v>
      </c>
      <c r="B26" s="35" t="s">
        <v>174</v>
      </c>
      <c r="C26" s="40">
        <v>33292511.649999999</v>
      </c>
      <c r="D26" s="40">
        <v>100</v>
      </c>
      <c r="E26" s="40">
        <f>26453516.04-3187404.3</f>
        <v>23266111.739999998</v>
      </c>
    </row>
    <row r="27" spans="1:5">
      <c r="A27" s="39">
        <v>1239</v>
      </c>
      <c r="B27" s="35" t="s">
        <v>175</v>
      </c>
      <c r="C27" s="40">
        <v>0</v>
      </c>
      <c r="D27" s="40"/>
      <c r="E27" s="40"/>
    </row>
    <row r="28" spans="1:5">
      <c r="A28" s="39">
        <v>1240</v>
      </c>
      <c r="B28" s="35" t="s">
        <v>176</v>
      </c>
      <c r="C28" s="40">
        <f>SUM(C29:C36)</f>
        <v>20874239.449999999</v>
      </c>
      <c r="D28" s="40">
        <v>100</v>
      </c>
      <c r="E28" s="40">
        <f t="shared" ref="E28" si="1">SUM(E29:E36)</f>
        <v>4638958.09</v>
      </c>
    </row>
    <row r="29" spans="1:5">
      <c r="A29" s="39">
        <v>1241</v>
      </c>
      <c r="B29" s="35" t="s">
        <v>177</v>
      </c>
      <c r="C29" s="40">
        <v>10010920.210000001</v>
      </c>
      <c r="D29" s="40">
        <v>100</v>
      </c>
      <c r="E29" s="40">
        <v>2452845.9300000002</v>
      </c>
    </row>
    <row r="30" spans="1:5">
      <c r="A30" s="39">
        <v>1242</v>
      </c>
      <c r="B30" s="35" t="s">
        <v>179</v>
      </c>
      <c r="C30" s="40">
        <v>10233930.08</v>
      </c>
      <c r="D30" s="40">
        <v>100</v>
      </c>
      <c r="E30" s="40">
        <v>2178937.16</v>
      </c>
    </row>
    <row r="31" spans="1:5">
      <c r="A31" s="39">
        <v>1243</v>
      </c>
      <c r="B31" s="35" t="s">
        <v>181</v>
      </c>
      <c r="C31" s="40">
        <v>0</v>
      </c>
      <c r="D31" s="40"/>
      <c r="E31" s="40"/>
    </row>
    <row r="32" spans="1:5">
      <c r="A32" s="39">
        <v>1244</v>
      </c>
      <c r="B32" s="35" t="s">
        <v>182</v>
      </c>
      <c r="C32" s="40">
        <v>346486.14</v>
      </c>
      <c r="D32" s="40"/>
      <c r="E32" s="40">
        <v>0</v>
      </c>
    </row>
    <row r="33" spans="1:5">
      <c r="A33" s="39">
        <v>1245</v>
      </c>
      <c r="B33" s="35" t="s">
        <v>184</v>
      </c>
      <c r="C33" s="40">
        <v>75369</v>
      </c>
      <c r="D33" s="40"/>
      <c r="E33" s="40"/>
    </row>
    <row r="34" spans="1:5">
      <c r="A34" s="39">
        <v>1246</v>
      </c>
      <c r="B34" s="35" t="s">
        <v>186</v>
      </c>
      <c r="C34" s="40">
        <v>207534.02</v>
      </c>
      <c r="D34" s="40">
        <v>100</v>
      </c>
      <c r="E34" s="40">
        <v>7175</v>
      </c>
    </row>
    <row r="35" spans="1:5">
      <c r="A35" s="39">
        <v>1247</v>
      </c>
      <c r="B35" s="35" t="s">
        <v>188</v>
      </c>
      <c r="C35" s="40">
        <v>0</v>
      </c>
      <c r="D35" s="40"/>
      <c r="E35" s="40"/>
    </row>
    <row r="36" spans="1:5">
      <c r="A36" s="39">
        <v>1248</v>
      </c>
      <c r="B36" s="35" t="s">
        <v>189</v>
      </c>
      <c r="C36" s="40">
        <v>0</v>
      </c>
      <c r="D36" s="40"/>
      <c r="E36" s="40"/>
    </row>
    <row r="37" spans="1:5">
      <c r="A37" s="39">
        <v>1250</v>
      </c>
      <c r="B37" s="35" t="s">
        <v>193</v>
      </c>
      <c r="C37" s="40">
        <f>SUM(C38:C42)</f>
        <v>4365086.43</v>
      </c>
      <c r="D37" s="40">
        <v>100</v>
      </c>
      <c r="E37" s="40">
        <f t="shared" ref="E37" si="2">SUM(E38:E42)</f>
        <v>2206230.08</v>
      </c>
    </row>
    <row r="38" spans="1:5">
      <c r="A38" s="39">
        <v>1251</v>
      </c>
      <c r="B38" s="35" t="s">
        <v>194</v>
      </c>
      <c r="C38" s="40">
        <v>3403309.48</v>
      </c>
      <c r="D38" s="40">
        <v>100</v>
      </c>
      <c r="E38" s="40">
        <v>2041804</v>
      </c>
    </row>
    <row r="39" spans="1:5">
      <c r="A39" s="39">
        <v>1252</v>
      </c>
      <c r="B39" s="35" t="s">
        <v>195</v>
      </c>
      <c r="C39" s="40">
        <v>114549.5</v>
      </c>
      <c r="D39" s="40">
        <v>100</v>
      </c>
      <c r="E39" s="40">
        <v>26782.43</v>
      </c>
    </row>
    <row r="40" spans="1:5">
      <c r="A40" s="39">
        <v>1253</v>
      </c>
      <c r="B40" s="35" t="s">
        <v>196</v>
      </c>
      <c r="C40" s="40">
        <v>0</v>
      </c>
      <c r="D40" s="40"/>
      <c r="E40" s="40"/>
    </row>
    <row r="41" spans="1:5">
      <c r="A41" s="39">
        <v>1254</v>
      </c>
      <c r="B41" s="35" t="s">
        <v>197</v>
      </c>
      <c r="C41" s="40">
        <v>847227.45</v>
      </c>
      <c r="D41" s="40">
        <v>100</v>
      </c>
      <c r="E41" s="40">
        <f>139433.65-1790</f>
        <v>137643.65</v>
      </c>
    </row>
    <row r="42" spans="1:5">
      <c r="A42" s="39">
        <v>1259</v>
      </c>
      <c r="B42" s="35" t="s">
        <v>198</v>
      </c>
      <c r="C42" s="40">
        <v>0</v>
      </c>
      <c r="D42" s="40"/>
      <c r="E42" s="40"/>
    </row>
    <row r="44" spans="1:5">
      <c r="A44" s="37" t="s">
        <v>494</v>
      </c>
      <c r="B44" s="37"/>
      <c r="C44" s="37"/>
      <c r="D44" s="37"/>
      <c r="E44" s="37"/>
    </row>
    <row r="45" spans="1:5">
      <c r="A45" s="38" t="s">
        <v>110</v>
      </c>
      <c r="B45" s="38" t="s">
        <v>111</v>
      </c>
      <c r="C45" s="38" t="s">
        <v>483</v>
      </c>
      <c r="D45" s="38" t="s">
        <v>484</v>
      </c>
      <c r="E45" s="38"/>
    </row>
    <row r="46" spans="1:5">
      <c r="A46" s="39">
        <v>5500</v>
      </c>
      <c r="B46" s="35" t="s">
        <v>428</v>
      </c>
      <c r="C46" s="40">
        <f>SUM(C47:C80)</f>
        <v>2695017.6700000004</v>
      </c>
      <c r="D46" s="40">
        <f>SUM(D47:D80)</f>
        <v>0</v>
      </c>
    </row>
    <row r="47" spans="1:5">
      <c r="A47" s="39">
        <v>5510</v>
      </c>
      <c r="B47" s="35" t="s">
        <v>429</v>
      </c>
      <c r="C47" s="40">
        <v>0</v>
      </c>
      <c r="D47" s="40">
        <v>0</v>
      </c>
    </row>
    <row r="48" spans="1:5">
      <c r="A48" s="39">
        <v>5511</v>
      </c>
      <c r="B48" s="35" t="s">
        <v>430</v>
      </c>
      <c r="C48" s="40">
        <v>0</v>
      </c>
      <c r="D48" s="40">
        <v>0</v>
      </c>
    </row>
    <row r="49" spans="1:4">
      <c r="A49" s="39">
        <v>5512</v>
      </c>
      <c r="B49" s="35" t="s">
        <v>431</v>
      </c>
      <c r="C49" s="40">
        <v>0</v>
      </c>
      <c r="D49" s="40">
        <v>0</v>
      </c>
    </row>
    <row r="50" spans="1:4">
      <c r="A50" s="39">
        <v>5513</v>
      </c>
      <c r="B50" s="35" t="s">
        <v>432</v>
      </c>
      <c r="C50" s="40">
        <v>2689931.74</v>
      </c>
      <c r="D50" s="40">
        <v>0</v>
      </c>
    </row>
    <row r="51" spans="1:4">
      <c r="A51" s="39">
        <v>5514</v>
      </c>
      <c r="B51" s="35" t="s">
        <v>433</v>
      </c>
      <c r="C51" s="40">
        <v>0</v>
      </c>
      <c r="D51" s="40">
        <v>0</v>
      </c>
    </row>
    <row r="52" spans="1:4">
      <c r="A52" s="39">
        <v>5515</v>
      </c>
      <c r="B52" s="35" t="s">
        <v>434</v>
      </c>
      <c r="C52" s="40">
        <v>0</v>
      </c>
      <c r="D52" s="40">
        <v>0</v>
      </c>
    </row>
    <row r="53" spans="1:4">
      <c r="A53" s="39">
        <v>5516</v>
      </c>
      <c r="B53" s="35" t="s">
        <v>435</v>
      </c>
      <c r="C53" s="40">
        <v>0</v>
      </c>
      <c r="D53" s="40">
        <v>0</v>
      </c>
    </row>
    <row r="54" spans="1:4">
      <c r="A54" s="39">
        <v>5517</v>
      </c>
      <c r="B54" s="35" t="s">
        <v>436</v>
      </c>
      <c r="C54" s="40">
        <v>5085.93</v>
      </c>
      <c r="D54" s="40">
        <v>0</v>
      </c>
    </row>
    <row r="55" spans="1:4">
      <c r="A55" s="39">
        <v>5518</v>
      </c>
      <c r="B55" s="35" t="s">
        <v>437</v>
      </c>
      <c r="C55" s="40">
        <v>0</v>
      </c>
      <c r="D55" s="40">
        <v>0</v>
      </c>
    </row>
    <row r="56" spans="1:4">
      <c r="A56" s="39">
        <v>5520</v>
      </c>
      <c r="B56" s="35" t="s">
        <v>438</v>
      </c>
      <c r="C56" s="40">
        <v>0</v>
      </c>
      <c r="D56" s="40">
        <v>0</v>
      </c>
    </row>
    <row r="57" spans="1:4">
      <c r="A57" s="39">
        <v>5521</v>
      </c>
      <c r="B57" s="35" t="s">
        <v>439</v>
      </c>
      <c r="C57" s="40">
        <v>0</v>
      </c>
      <c r="D57" s="40">
        <v>0</v>
      </c>
    </row>
    <row r="58" spans="1:4">
      <c r="A58" s="39">
        <v>5522</v>
      </c>
      <c r="B58" s="35" t="s">
        <v>440</v>
      </c>
      <c r="C58" s="40">
        <v>0</v>
      </c>
      <c r="D58" s="40">
        <v>0</v>
      </c>
    </row>
    <row r="59" spans="1:4">
      <c r="A59" s="39">
        <v>5530</v>
      </c>
      <c r="B59" s="35" t="s">
        <v>441</v>
      </c>
      <c r="C59" s="40">
        <v>0</v>
      </c>
      <c r="D59" s="40">
        <v>0</v>
      </c>
    </row>
    <row r="60" spans="1:4">
      <c r="A60" s="39">
        <v>5531</v>
      </c>
      <c r="B60" s="35" t="s">
        <v>442</v>
      </c>
      <c r="C60" s="40">
        <v>0</v>
      </c>
      <c r="D60" s="40">
        <v>0</v>
      </c>
    </row>
    <row r="61" spans="1:4">
      <c r="A61" s="39">
        <v>5532</v>
      </c>
      <c r="B61" s="35" t="s">
        <v>443</v>
      </c>
      <c r="C61" s="40">
        <v>0</v>
      </c>
      <c r="D61" s="40">
        <v>0</v>
      </c>
    </row>
    <row r="62" spans="1:4">
      <c r="A62" s="39">
        <v>5533</v>
      </c>
      <c r="B62" s="35" t="s">
        <v>444</v>
      </c>
      <c r="C62" s="40">
        <v>0</v>
      </c>
      <c r="D62" s="40">
        <v>0</v>
      </c>
    </row>
    <row r="63" spans="1:4">
      <c r="A63" s="39">
        <v>5534</v>
      </c>
      <c r="B63" s="35" t="s">
        <v>445</v>
      </c>
      <c r="C63" s="40">
        <v>0</v>
      </c>
      <c r="D63" s="40">
        <v>0</v>
      </c>
    </row>
    <row r="64" spans="1:4">
      <c r="A64" s="39">
        <v>5535</v>
      </c>
      <c r="B64" s="35" t="s">
        <v>446</v>
      </c>
      <c r="C64" s="40">
        <v>0</v>
      </c>
      <c r="D64" s="40">
        <v>0</v>
      </c>
    </row>
    <row r="65" spans="1:4">
      <c r="A65" s="39">
        <v>5540</v>
      </c>
      <c r="B65" s="35" t="s">
        <v>447</v>
      </c>
      <c r="C65" s="40">
        <v>0</v>
      </c>
      <c r="D65" s="40">
        <v>0</v>
      </c>
    </row>
    <row r="66" spans="1:4">
      <c r="A66" s="39">
        <v>5541</v>
      </c>
      <c r="B66" s="35" t="s">
        <v>447</v>
      </c>
      <c r="C66" s="40">
        <v>0</v>
      </c>
      <c r="D66" s="40">
        <v>0</v>
      </c>
    </row>
    <row r="67" spans="1:4">
      <c r="A67" s="39">
        <v>5550</v>
      </c>
      <c r="B67" s="35" t="s">
        <v>448</v>
      </c>
      <c r="C67" s="40">
        <v>0</v>
      </c>
      <c r="D67" s="40">
        <v>0</v>
      </c>
    </row>
    <row r="68" spans="1:4">
      <c r="A68" s="39">
        <v>5551</v>
      </c>
      <c r="B68" s="35" t="s">
        <v>448</v>
      </c>
      <c r="C68" s="40">
        <v>0</v>
      </c>
      <c r="D68" s="40">
        <v>0</v>
      </c>
    </row>
    <row r="69" spans="1:4">
      <c r="A69" s="39">
        <v>5590</v>
      </c>
      <c r="B69" s="35" t="s">
        <v>449</v>
      </c>
      <c r="C69" s="40">
        <v>0</v>
      </c>
      <c r="D69" s="40">
        <v>0</v>
      </c>
    </row>
    <row r="70" spans="1:4">
      <c r="A70" s="39">
        <v>5591</v>
      </c>
      <c r="B70" s="35" t="s">
        <v>450</v>
      </c>
      <c r="C70" s="40">
        <v>0</v>
      </c>
      <c r="D70" s="40">
        <v>0</v>
      </c>
    </row>
    <row r="71" spans="1:4">
      <c r="A71" s="39">
        <v>5592</v>
      </c>
      <c r="B71" s="35" t="s">
        <v>451</v>
      </c>
      <c r="C71" s="40">
        <v>0</v>
      </c>
      <c r="D71" s="40">
        <v>0</v>
      </c>
    </row>
    <row r="72" spans="1:4">
      <c r="A72" s="39">
        <v>5593</v>
      </c>
      <c r="B72" s="35" t="s">
        <v>452</v>
      </c>
      <c r="C72" s="40">
        <v>0</v>
      </c>
      <c r="D72" s="40">
        <v>0</v>
      </c>
    </row>
    <row r="73" spans="1:4">
      <c r="A73" s="39">
        <v>5594</v>
      </c>
      <c r="B73" s="35" t="s">
        <v>453</v>
      </c>
      <c r="C73" s="40">
        <v>0</v>
      </c>
      <c r="D73" s="40">
        <v>0</v>
      </c>
    </row>
    <row r="74" spans="1:4">
      <c r="A74" s="39">
        <v>5595</v>
      </c>
      <c r="B74" s="35" t="s">
        <v>454</v>
      </c>
      <c r="C74" s="40">
        <v>0</v>
      </c>
      <c r="D74" s="40">
        <v>0</v>
      </c>
    </row>
    <row r="75" spans="1:4">
      <c r="A75" s="39">
        <v>5596</v>
      </c>
      <c r="B75" s="35" t="s">
        <v>344</v>
      </c>
      <c r="C75" s="40">
        <v>0</v>
      </c>
      <c r="D75" s="40">
        <v>0</v>
      </c>
    </row>
    <row r="76" spans="1:4">
      <c r="A76" s="39">
        <v>5597</v>
      </c>
      <c r="B76" s="35" t="s">
        <v>455</v>
      </c>
      <c r="C76" s="40">
        <v>0</v>
      </c>
      <c r="D76" s="40">
        <v>0</v>
      </c>
    </row>
    <row r="77" spans="1:4">
      <c r="A77" s="39">
        <v>5599</v>
      </c>
      <c r="B77" s="35" t="s">
        <v>456</v>
      </c>
      <c r="C77" s="40">
        <v>0</v>
      </c>
      <c r="D77" s="40">
        <v>0</v>
      </c>
    </row>
    <row r="78" spans="1:4">
      <c r="A78" s="39">
        <v>5600</v>
      </c>
      <c r="B78" s="35" t="s">
        <v>457</v>
      </c>
      <c r="C78" s="40">
        <v>0</v>
      </c>
      <c r="D78" s="40">
        <v>0</v>
      </c>
    </row>
    <row r="79" spans="1:4">
      <c r="A79" s="39">
        <v>5610</v>
      </c>
      <c r="B79" s="35" t="s">
        <v>458</v>
      </c>
      <c r="C79" s="40">
        <v>0</v>
      </c>
      <c r="D79" s="40">
        <v>0</v>
      </c>
    </row>
    <row r="80" spans="1:4">
      <c r="A80" s="39">
        <v>5611</v>
      </c>
      <c r="B80" s="35" t="s">
        <v>459</v>
      </c>
      <c r="C80" s="40">
        <v>0</v>
      </c>
      <c r="D80" s="4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election activeCell="I135" sqref="I135"/>
    </sheetView>
  </sheetViews>
  <sheetFormatPr baseColWidth="10" defaultRowHeight="11.25"/>
  <cols>
    <col min="1" max="1" width="1.7109375" style="51" customWidth="1"/>
    <col min="2" max="2" width="63.140625" style="51" customWidth="1"/>
    <col min="3" max="4" width="17.7109375" style="51" customWidth="1"/>
    <col min="5" max="16384" width="11.42578125" style="51"/>
  </cols>
  <sheetData>
    <row r="1" spans="1:8" s="43" customFormat="1" ht="18.95" customHeight="1">
      <c r="A1" s="752" t="s">
        <v>13</v>
      </c>
      <c r="B1" s="752"/>
      <c r="C1" s="752"/>
      <c r="D1" s="752"/>
    </row>
    <row r="2" spans="1:8" s="43" customFormat="1" ht="18.95" customHeight="1">
      <c r="A2" s="752" t="s">
        <v>495</v>
      </c>
      <c r="B2" s="752"/>
      <c r="C2" s="752"/>
      <c r="D2" s="752"/>
    </row>
    <row r="3" spans="1:8" s="43" customFormat="1" ht="18.95" customHeight="1">
      <c r="A3" s="752" t="s">
        <v>2613</v>
      </c>
      <c r="B3" s="752"/>
      <c r="C3" s="752"/>
      <c r="D3" s="752"/>
    </row>
    <row r="4" spans="1:8" s="44" customFormat="1" ht="18.95" customHeight="1">
      <c r="A4" s="753" t="s">
        <v>496</v>
      </c>
      <c r="B4" s="753"/>
      <c r="C4" s="753"/>
      <c r="D4" s="753"/>
    </row>
    <row r="5" spans="1:8" s="47" customFormat="1">
      <c r="A5" s="45"/>
      <c r="B5" s="46"/>
      <c r="C5" s="46"/>
      <c r="D5" s="46"/>
    </row>
    <row r="6" spans="1:8">
      <c r="A6" s="48" t="s">
        <v>497</v>
      </c>
      <c r="B6" s="48"/>
      <c r="C6" s="49"/>
      <c r="D6" s="50">
        <v>61286886.939999998</v>
      </c>
    </row>
    <row r="7" spans="1:8">
      <c r="B7" s="52"/>
      <c r="C7" s="53"/>
      <c r="D7" s="54"/>
    </row>
    <row r="8" spans="1:8" ht="15">
      <c r="A8" s="55" t="s">
        <v>498</v>
      </c>
      <c r="B8" s="56"/>
      <c r="C8" s="57"/>
      <c r="D8" s="58">
        <f>SUM(C9:C13)</f>
        <v>0</v>
      </c>
      <c r="H8"/>
    </row>
    <row r="9" spans="1:8">
      <c r="A9" s="59"/>
      <c r="B9" s="60" t="s">
        <v>499</v>
      </c>
      <c r="C9" s="61">
        <v>0</v>
      </c>
      <c r="D9" s="62"/>
    </row>
    <row r="10" spans="1:8">
      <c r="A10" s="59"/>
      <c r="B10" s="60" t="s">
        <v>500</v>
      </c>
      <c r="C10" s="61">
        <v>0</v>
      </c>
      <c r="D10" s="63"/>
    </row>
    <row r="11" spans="1:8">
      <c r="A11" s="59"/>
      <c r="B11" s="60" t="s">
        <v>501</v>
      </c>
      <c r="C11" s="61">
        <v>0</v>
      </c>
      <c r="D11" s="63"/>
    </row>
    <row r="12" spans="1:8">
      <c r="A12" s="59"/>
      <c r="B12" s="60" t="s">
        <v>502</v>
      </c>
      <c r="C12" s="61">
        <v>0</v>
      </c>
      <c r="D12" s="63"/>
    </row>
    <row r="13" spans="1:8">
      <c r="A13" s="64" t="s">
        <v>503</v>
      </c>
      <c r="B13" s="60"/>
      <c r="C13" s="61">
        <v>0</v>
      </c>
      <c r="D13" s="63"/>
    </row>
    <row r="14" spans="1:8">
      <c r="B14" s="65"/>
      <c r="C14" s="66"/>
      <c r="D14" s="67"/>
    </row>
    <row r="15" spans="1:8">
      <c r="A15" s="55" t="s">
        <v>504</v>
      </c>
      <c r="B15" s="56"/>
      <c r="C15" s="57"/>
      <c r="D15" s="58">
        <f>SUM(D16:D19)</f>
        <v>0</v>
      </c>
    </row>
    <row r="16" spans="1:8">
      <c r="A16" s="59"/>
      <c r="B16" s="60" t="s">
        <v>505</v>
      </c>
      <c r="C16" s="61">
        <v>0</v>
      </c>
      <c r="D16" s="62"/>
    </row>
    <row r="17" spans="1:4">
      <c r="A17" s="59"/>
      <c r="B17" s="60" t="s">
        <v>506</v>
      </c>
      <c r="C17" s="61">
        <v>0</v>
      </c>
      <c r="D17" s="63"/>
    </row>
    <row r="18" spans="1:4">
      <c r="A18" s="59"/>
      <c r="B18" s="60" t="s">
        <v>507</v>
      </c>
      <c r="C18" s="61">
        <v>0</v>
      </c>
      <c r="D18" s="63"/>
    </row>
    <row r="19" spans="1:4">
      <c r="A19" s="64" t="s">
        <v>508</v>
      </c>
      <c r="B19" s="68"/>
      <c r="C19" s="69">
        <v>0</v>
      </c>
      <c r="D19" s="63"/>
    </row>
    <row r="20" spans="1:4">
      <c r="B20" s="70"/>
      <c r="C20" s="71"/>
      <c r="D20" s="67"/>
    </row>
    <row r="21" spans="1:4">
      <c r="A21" s="48" t="s">
        <v>509</v>
      </c>
      <c r="B21" s="48"/>
      <c r="C21" s="72"/>
      <c r="D21" s="50">
        <f>+D6+D8-D15</f>
        <v>61286886.939999998</v>
      </c>
    </row>
  </sheetData>
  <mergeCells count="4">
    <mergeCell ref="A1:D1"/>
    <mergeCell ref="A2:D2"/>
    <mergeCell ref="A3:D3"/>
    <mergeCell ref="A4:D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topLeftCell="A37" zoomScale="145" zoomScaleNormal="145" workbookViewId="0">
      <selection activeCell="C25" sqref="C25"/>
    </sheetView>
  </sheetViews>
  <sheetFormatPr baseColWidth="10" defaultColWidth="9.140625" defaultRowHeight="11.25"/>
  <cols>
    <col min="1" max="1" width="10" style="35" customWidth="1"/>
    <col min="2" max="2" width="48.140625" style="35" customWidth="1"/>
    <col min="3" max="3" width="22.85546875" style="35" customWidth="1"/>
    <col min="4" max="5" width="16.7109375" style="35" customWidth="1"/>
    <col min="6" max="16384" width="9.140625" style="35"/>
  </cols>
  <sheetData>
    <row r="1" spans="1:5" ht="18.95" customHeight="1">
      <c r="A1" s="751" t="str">
        <f>'ESF-DIF'!A1</f>
        <v>Sistema para el Desarrollo de la Familia en el Municipio de Leon Guanajuato</v>
      </c>
      <c r="B1" s="751"/>
      <c r="C1" s="751"/>
      <c r="D1" s="33" t="s">
        <v>42</v>
      </c>
      <c r="E1" s="34">
        <f>'ESF-DIF'!H1</f>
        <v>2018</v>
      </c>
    </row>
    <row r="2" spans="1:5" ht="18.95" customHeight="1">
      <c r="A2" s="751" t="s">
        <v>460</v>
      </c>
      <c r="B2" s="751"/>
      <c r="C2" s="751"/>
      <c r="D2" s="33" t="s">
        <v>44</v>
      </c>
      <c r="E2" s="34" t="str">
        <f>'ESF-DIF'!H2</f>
        <v>Trimestral</v>
      </c>
    </row>
    <row r="3" spans="1:5" ht="18.95" customHeight="1">
      <c r="A3" s="751" t="str">
        <f>'ESF-DIF'!A3</f>
        <v>Correspondiente del 01 Enero al 31 De Diciembre de 2018</v>
      </c>
      <c r="B3" s="751"/>
      <c r="C3" s="751"/>
      <c r="D3" s="33" t="s">
        <v>47</v>
      </c>
      <c r="E3" s="34">
        <f>'ESF-DIF'!H3</f>
        <v>4</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v>79700086</v>
      </c>
      <c r="D8" s="35" t="s">
        <v>312</v>
      </c>
      <c r="E8" s="35" t="s">
        <v>462</v>
      </c>
    </row>
    <row r="9" spans="1:5">
      <c r="A9" s="39">
        <v>3120</v>
      </c>
      <c r="B9" s="35" t="s">
        <v>463</v>
      </c>
      <c r="C9" s="40">
        <v>0</v>
      </c>
    </row>
    <row r="10" spans="1:5">
      <c r="A10" s="39">
        <v>3130</v>
      </c>
      <c r="B10" s="35" t="s">
        <v>464</v>
      </c>
      <c r="C10" s="40">
        <v>0</v>
      </c>
    </row>
    <row r="12" spans="1:5">
      <c r="A12" s="37" t="s">
        <v>465</v>
      </c>
      <c r="B12" s="37"/>
      <c r="C12" s="37"/>
      <c r="D12" s="37"/>
      <c r="E12" s="37"/>
    </row>
    <row r="13" spans="1:5">
      <c r="A13" s="38" t="s">
        <v>110</v>
      </c>
      <c r="B13" s="38" t="s">
        <v>111</v>
      </c>
      <c r="C13" s="38" t="s">
        <v>112</v>
      </c>
      <c r="D13" s="38" t="s">
        <v>466</v>
      </c>
      <c r="E13" s="38"/>
    </row>
    <row r="14" spans="1:5">
      <c r="A14" s="39">
        <v>3210</v>
      </c>
      <c r="B14" s="35" t="s">
        <v>467</v>
      </c>
      <c r="C14" s="40">
        <v>3863713.0100000054</v>
      </c>
    </row>
    <row r="15" spans="1:5">
      <c r="A15" s="39">
        <v>3220</v>
      </c>
      <c r="B15" s="35" t="s">
        <v>468</v>
      </c>
      <c r="C15" s="40">
        <v>2593503.89</v>
      </c>
    </row>
    <row r="16" spans="1:5">
      <c r="A16" s="39">
        <v>3230</v>
      </c>
      <c r="B16" s="35" t="s">
        <v>469</v>
      </c>
      <c r="C16" s="40">
        <v>0</v>
      </c>
    </row>
    <row r="17" spans="1:3">
      <c r="A17" s="39">
        <v>3231</v>
      </c>
      <c r="B17" s="35" t="s">
        <v>470</v>
      </c>
      <c r="C17" s="40">
        <v>0</v>
      </c>
    </row>
    <row r="18" spans="1:3">
      <c r="A18" s="39">
        <v>3232</v>
      </c>
      <c r="B18" s="35" t="s">
        <v>471</v>
      </c>
      <c r="C18" s="40">
        <v>0</v>
      </c>
    </row>
    <row r="19" spans="1:3">
      <c r="A19" s="39">
        <v>3233</v>
      </c>
      <c r="B19" s="35" t="s">
        <v>472</v>
      </c>
      <c r="C19" s="40">
        <v>0</v>
      </c>
    </row>
    <row r="20" spans="1:3">
      <c r="A20" s="39">
        <v>3239</v>
      </c>
      <c r="B20" s="35" t="s">
        <v>473</v>
      </c>
      <c r="C20" s="40">
        <v>0</v>
      </c>
    </row>
    <row r="21" spans="1:3">
      <c r="A21" s="39">
        <v>3240</v>
      </c>
      <c r="B21" s="35" t="s">
        <v>474</v>
      </c>
      <c r="C21" s="40">
        <v>0</v>
      </c>
    </row>
    <row r="22" spans="1:3">
      <c r="A22" s="39">
        <v>3241</v>
      </c>
      <c r="B22" s="35" t="s">
        <v>475</v>
      </c>
      <c r="C22" s="40">
        <v>0</v>
      </c>
    </row>
    <row r="23" spans="1:3">
      <c r="A23" s="39">
        <v>3242</v>
      </c>
      <c r="B23" s="35" t="s">
        <v>476</v>
      </c>
      <c r="C23" s="40">
        <v>0</v>
      </c>
    </row>
    <row r="24" spans="1:3">
      <c r="A24" s="39">
        <v>3243</v>
      </c>
      <c r="B24" s="35" t="s">
        <v>477</v>
      </c>
      <c r="C24" s="40">
        <v>0</v>
      </c>
    </row>
    <row r="25" spans="1:3">
      <c r="A25" s="39">
        <v>3250</v>
      </c>
      <c r="B25" s="35" t="s">
        <v>478</v>
      </c>
      <c r="C25" s="40">
        <v>0</v>
      </c>
    </row>
    <row r="26" spans="1:3">
      <c r="A26" s="39">
        <v>3251</v>
      </c>
      <c r="B26" s="35" t="s">
        <v>479</v>
      </c>
      <c r="C26" s="40">
        <v>0</v>
      </c>
    </row>
    <row r="27" spans="1:3">
      <c r="A27" s="39">
        <v>3252</v>
      </c>
      <c r="B27" s="35" t="s">
        <v>480</v>
      </c>
      <c r="C27" s="40">
        <v>0</v>
      </c>
    </row>
    <row r="30" spans="1:3">
      <c r="A30" s="20" t="s">
        <v>104</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election activeCell="I135" sqref="I135"/>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6" s="73" customFormat="1" ht="18.95" customHeight="1">
      <c r="A1" s="754" t="s">
        <v>13</v>
      </c>
      <c r="B1" s="754"/>
      <c r="C1" s="754"/>
      <c r="D1" s="754"/>
    </row>
    <row r="2" spans="1:6" s="73" customFormat="1" ht="18.95" customHeight="1">
      <c r="A2" s="754" t="s">
        <v>510</v>
      </c>
      <c r="B2" s="754"/>
      <c r="C2" s="754"/>
      <c r="D2" s="754"/>
    </row>
    <row r="3" spans="1:6" s="73" customFormat="1" ht="18.95" customHeight="1">
      <c r="A3" s="754" t="s">
        <v>2613</v>
      </c>
      <c r="B3" s="754"/>
      <c r="C3" s="754"/>
      <c r="D3" s="754"/>
      <c r="F3"/>
    </row>
    <row r="4" spans="1:6" s="74" customFormat="1">
      <c r="A4" s="755"/>
      <c r="B4" s="755"/>
      <c r="C4" s="755"/>
      <c r="D4" s="755"/>
    </row>
    <row r="5" spans="1:6">
      <c r="A5" s="75" t="s">
        <v>511</v>
      </c>
      <c r="B5" s="76"/>
      <c r="C5" s="77"/>
      <c r="D5" s="78">
        <v>42728887.270000003</v>
      </c>
    </row>
    <row r="6" spans="1:6">
      <c r="A6" s="79"/>
      <c r="B6" s="52"/>
      <c r="C6" s="80"/>
      <c r="D6" s="81"/>
    </row>
    <row r="7" spans="1:6">
      <c r="A7" s="55" t="s">
        <v>512</v>
      </c>
      <c r="B7" s="82"/>
      <c r="C7" s="77"/>
      <c r="D7" s="83">
        <f>SUM(C8:C24)</f>
        <v>0</v>
      </c>
    </row>
    <row r="8" spans="1:6">
      <c r="A8" s="59"/>
      <c r="B8" s="84" t="s">
        <v>513</v>
      </c>
      <c r="C8" s="61">
        <v>0</v>
      </c>
      <c r="D8" s="85"/>
    </row>
    <row r="9" spans="1:6">
      <c r="A9" s="59"/>
      <c r="B9" s="84" t="s">
        <v>514</v>
      </c>
      <c r="C9" s="61">
        <v>0</v>
      </c>
      <c r="D9" s="86"/>
    </row>
    <row r="10" spans="1:6">
      <c r="A10" s="59"/>
      <c r="B10" s="84" t="s">
        <v>515</v>
      </c>
      <c r="C10" s="61">
        <v>0</v>
      </c>
      <c r="D10" s="86"/>
    </row>
    <row r="11" spans="1:6">
      <c r="A11" s="59"/>
      <c r="B11" s="84" t="s">
        <v>516</v>
      </c>
      <c r="C11" s="61">
        <v>0</v>
      </c>
      <c r="D11" s="86"/>
    </row>
    <row r="12" spans="1:6">
      <c r="A12" s="59"/>
      <c r="B12" s="84" t="s">
        <v>517</v>
      </c>
      <c r="C12" s="61">
        <v>0</v>
      </c>
      <c r="D12" s="86"/>
    </row>
    <row r="13" spans="1:6">
      <c r="A13" s="59"/>
      <c r="B13" s="84" t="s">
        <v>518</v>
      </c>
      <c r="C13" s="61">
        <v>0</v>
      </c>
      <c r="D13" s="86"/>
    </row>
    <row r="14" spans="1:6">
      <c r="A14" s="59"/>
      <c r="B14" s="84" t="s">
        <v>519</v>
      </c>
      <c r="C14" s="61">
        <v>0</v>
      </c>
      <c r="D14" s="86"/>
    </row>
    <row r="15" spans="1:6">
      <c r="A15" s="59"/>
      <c r="B15" s="84" t="s">
        <v>520</v>
      </c>
      <c r="C15" s="61">
        <v>0</v>
      </c>
      <c r="D15" s="86"/>
    </row>
    <row r="16" spans="1:6">
      <c r="A16" s="59"/>
      <c r="B16" s="84" t="s">
        <v>521</v>
      </c>
      <c r="C16" s="61">
        <v>0</v>
      </c>
      <c r="D16" s="86"/>
    </row>
    <row r="17" spans="1:4">
      <c r="A17" s="59"/>
      <c r="B17" s="84" t="s">
        <v>522</v>
      </c>
      <c r="C17" s="61">
        <v>0</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0</v>
      </c>
      <c r="D24" s="86"/>
    </row>
    <row r="25" spans="1:4">
      <c r="A25" s="79"/>
      <c r="B25" s="88"/>
      <c r="C25" s="89"/>
      <c r="D25" s="90"/>
    </row>
    <row r="26" spans="1:4">
      <c r="A26" s="55" t="s">
        <v>530</v>
      </c>
      <c r="B26" s="82"/>
      <c r="C26" s="91"/>
      <c r="D26" s="83">
        <f>SUM(D27:D33)</f>
        <v>0</v>
      </c>
    </row>
    <row r="27" spans="1:4">
      <c r="A27" s="59"/>
      <c r="B27" s="84" t="s">
        <v>531</v>
      </c>
      <c r="C27" s="61">
        <v>0</v>
      </c>
      <c r="D27" s="85"/>
    </row>
    <row r="28" spans="1:4">
      <c r="A28" s="59"/>
      <c r="B28" s="84" t="s">
        <v>438</v>
      </c>
      <c r="C28" s="61">
        <v>0</v>
      </c>
      <c r="D28" s="86"/>
    </row>
    <row r="29" spans="1:4">
      <c r="A29" s="59"/>
      <c r="B29" s="84" t="s">
        <v>532</v>
      </c>
      <c r="C29" s="61">
        <v>0</v>
      </c>
      <c r="D29" s="86"/>
    </row>
    <row r="30" spans="1:4">
      <c r="A30" s="59"/>
      <c r="B30" s="84" t="s">
        <v>533</v>
      </c>
      <c r="C30" s="61">
        <v>0</v>
      </c>
      <c r="D30" s="86"/>
    </row>
    <row r="31" spans="1:4">
      <c r="A31" s="59"/>
      <c r="B31" s="84" t="s">
        <v>534</v>
      </c>
      <c r="C31" s="61">
        <v>0</v>
      </c>
      <c r="D31" s="86"/>
    </row>
    <row r="32" spans="1:4">
      <c r="A32" s="59"/>
      <c r="B32" s="84" t="s">
        <v>535</v>
      </c>
      <c r="C32" s="61">
        <v>0</v>
      </c>
      <c r="D32" s="86"/>
    </row>
    <row r="33" spans="1:4">
      <c r="A33" s="59"/>
      <c r="B33" s="87" t="s">
        <v>536</v>
      </c>
      <c r="C33" s="69">
        <v>0</v>
      </c>
      <c r="D33" s="86"/>
    </row>
    <row r="34" spans="1:4">
      <c r="A34" s="79"/>
      <c r="B34" s="88"/>
      <c r="C34" s="89"/>
      <c r="D34" s="90"/>
    </row>
    <row r="35" spans="1:4">
      <c r="A35" s="76" t="s">
        <v>537</v>
      </c>
      <c r="B35" s="76"/>
      <c r="C35" s="77"/>
      <c r="D35" s="78">
        <f>+D5-D7+D26</f>
        <v>42728887.270000003</v>
      </c>
    </row>
  </sheetData>
  <mergeCells count="4">
    <mergeCell ref="A1:D1"/>
    <mergeCell ref="A2:D2"/>
    <mergeCell ref="A3:D3"/>
    <mergeCell ref="A4:D4"/>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37" zoomScaleNormal="100" workbookViewId="0">
      <selection activeCell="I135" sqref="I135"/>
    </sheetView>
  </sheetViews>
  <sheetFormatPr baseColWidth="10" defaultColWidth="9.140625" defaultRowHeight="11.25"/>
  <cols>
    <col min="1" max="1" width="10" style="35" customWidth="1"/>
    <col min="2" max="2" width="68.5703125" style="35" bestFit="1" customWidth="1"/>
    <col min="3" max="3" width="17.42578125" style="35" bestFit="1" customWidth="1"/>
    <col min="4" max="5" width="23.7109375" style="35" bestFit="1" customWidth="1"/>
    <col min="6" max="6" width="19.28515625" style="35" customWidth="1"/>
    <col min="7" max="7" width="20.5703125" style="35" customWidth="1"/>
    <col min="8" max="10" width="20.28515625" style="35" customWidth="1"/>
    <col min="11" max="16384" width="9.140625" style="35"/>
  </cols>
  <sheetData>
    <row r="1" spans="1:10" ht="18.95" customHeight="1">
      <c r="A1" s="757" t="s">
        <v>13</v>
      </c>
      <c r="B1" s="758"/>
      <c r="C1" s="758"/>
      <c r="D1" s="758"/>
      <c r="E1" s="758"/>
      <c r="F1" s="758"/>
      <c r="G1" s="33" t="s">
        <v>42</v>
      </c>
      <c r="H1" s="34">
        <v>2018</v>
      </c>
    </row>
    <row r="2" spans="1:10" ht="18.95" customHeight="1">
      <c r="A2" s="757" t="s">
        <v>107</v>
      </c>
      <c r="B2" s="758"/>
      <c r="C2" s="758"/>
      <c r="D2" s="758"/>
      <c r="E2" s="758"/>
      <c r="F2" s="758"/>
      <c r="G2" s="33" t="s">
        <v>44</v>
      </c>
      <c r="H2" s="34" t="s">
        <v>45</v>
      </c>
    </row>
    <row r="3" spans="1:10" ht="18.95" customHeight="1">
      <c r="A3" s="757" t="s">
        <v>2613</v>
      </c>
      <c r="B3" s="758"/>
      <c r="C3" s="758"/>
      <c r="D3" s="758"/>
      <c r="E3" s="758"/>
      <c r="F3" s="758"/>
      <c r="G3" s="33" t="s">
        <v>47</v>
      </c>
      <c r="H3" s="34">
        <v>4</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c r="H11" s="1"/>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6">
      <c r="A17" s="35">
        <v>7230</v>
      </c>
      <c r="B17" s="35" t="s">
        <v>554</v>
      </c>
      <c r="C17" s="40">
        <v>0</v>
      </c>
      <c r="D17" s="40">
        <v>0</v>
      </c>
      <c r="E17" s="40">
        <v>0</v>
      </c>
      <c r="F17" s="40">
        <v>0</v>
      </c>
    </row>
    <row r="18" spans="1:6">
      <c r="A18" s="35">
        <v>7240</v>
      </c>
      <c r="B18" s="35" t="s">
        <v>555</v>
      </c>
      <c r="C18" s="40">
        <v>0</v>
      </c>
      <c r="D18" s="40">
        <v>0</v>
      </c>
      <c r="E18" s="40">
        <v>0</v>
      </c>
      <c r="F18" s="40">
        <v>0</v>
      </c>
    </row>
    <row r="19" spans="1:6">
      <c r="A19" s="35">
        <v>7250</v>
      </c>
      <c r="B19" s="35" t="s">
        <v>556</v>
      </c>
      <c r="C19" s="40">
        <v>0</v>
      </c>
      <c r="D19" s="40">
        <v>0</v>
      </c>
      <c r="E19" s="40">
        <v>0</v>
      </c>
      <c r="F19" s="40">
        <v>0</v>
      </c>
    </row>
    <row r="20" spans="1:6">
      <c r="A20" s="35">
        <v>7260</v>
      </c>
      <c r="B20" s="35" t="s">
        <v>557</v>
      </c>
      <c r="C20" s="40">
        <v>0</v>
      </c>
      <c r="D20" s="40">
        <v>0</v>
      </c>
      <c r="E20" s="40">
        <v>0</v>
      </c>
      <c r="F20" s="40">
        <v>0</v>
      </c>
    </row>
    <row r="21" spans="1:6">
      <c r="A21" s="35">
        <v>7310</v>
      </c>
      <c r="B21" s="35" t="s">
        <v>558</v>
      </c>
      <c r="C21" s="40">
        <v>0</v>
      </c>
      <c r="D21" s="40">
        <v>0</v>
      </c>
      <c r="E21" s="40">
        <v>0</v>
      </c>
      <c r="F21" s="40">
        <v>0</v>
      </c>
    </row>
    <row r="22" spans="1:6">
      <c r="A22" s="35">
        <v>7320</v>
      </c>
      <c r="B22" s="35" t="s">
        <v>559</v>
      </c>
      <c r="C22" s="40">
        <v>0</v>
      </c>
      <c r="D22" s="40">
        <v>0</v>
      </c>
      <c r="E22" s="40">
        <v>0</v>
      </c>
      <c r="F22" s="40">
        <v>0</v>
      </c>
    </row>
    <row r="23" spans="1:6">
      <c r="A23" s="35">
        <v>7330</v>
      </c>
      <c r="B23" s="35" t="s">
        <v>560</v>
      </c>
      <c r="C23" s="40">
        <v>0</v>
      </c>
      <c r="D23" s="40">
        <v>0</v>
      </c>
      <c r="E23" s="40">
        <v>0</v>
      </c>
      <c r="F23" s="40">
        <v>0</v>
      </c>
    </row>
    <row r="24" spans="1:6">
      <c r="A24" s="35">
        <v>7340</v>
      </c>
      <c r="B24" s="35" t="s">
        <v>561</v>
      </c>
      <c r="C24" s="40">
        <v>0</v>
      </c>
      <c r="D24" s="40">
        <v>0</v>
      </c>
      <c r="E24" s="40">
        <v>0</v>
      </c>
      <c r="F24" s="40">
        <v>0</v>
      </c>
    </row>
    <row r="25" spans="1:6">
      <c r="A25" s="35">
        <v>7350</v>
      </c>
      <c r="B25" s="35" t="s">
        <v>562</v>
      </c>
      <c r="C25" s="40">
        <v>0</v>
      </c>
      <c r="D25" s="40">
        <v>0</v>
      </c>
      <c r="E25" s="40">
        <v>0</v>
      </c>
      <c r="F25" s="40">
        <v>0</v>
      </c>
    </row>
    <row r="26" spans="1:6">
      <c r="A26" s="35">
        <v>7360</v>
      </c>
      <c r="B26" s="35" t="s">
        <v>563</v>
      </c>
      <c r="C26" s="40">
        <v>0</v>
      </c>
      <c r="D26" s="40">
        <v>0</v>
      </c>
      <c r="E26" s="40">
        <v>0</v>
      </c>
      <c r="F26" s="40">
        <v>0</v>
      </c>
    </row>
    <row r="27" spans="1:6">
      <c r="A27" s="35">
        <v>7410</v>
      </c>
      <c r="B27" s="35" t="s">
        <v>564</v>
      </c>
      <c r="C27" s="40">
        <v>0</v>
      </c>
      <c r="D27" s="40">
        <v>0</v>
      </c>
      <c r="E27" s="40">
        <v>0</v>
      </c>
      <c r="F27" s="40">
        <v>0</v>
      </c>
    </row>
    <row r="28" spans="1:6">
      <c r="A28" s="35">
        <v>7420</v>
      </c>
      <c r="B28" s="35" t="s">
        <v>565</v>
      </c>
      <c r="C28" s="40">
        <v>0</v>
      </c>
      <c r="D28" s="40">
        <v>0</v>
      </c>
      <c r="E28" s="40">
        <v>0</v>
      </c>
      <c r="F28" s="40">
        <v>0</v>
      </c>
    </row>
    <row r="29" spans="1:6">
      <c r="A29" s="35">
        <v>7510</v>
      </c>
      <c r="B29" s="35" t="s">
        <v>566</v>
      </c>
      <c r="C29" s="40">
        <v>0</v>
      </c>
      <c r="D29" s="40">
        <v>0</v>
      </c>
      <c r="E29" s="40">
        <v>0</v>
      </c>
      <c r="F29" s="40">
        <v>0</v>
      </c>
    </row>
    <row r="30" spans="1:6">
      <c r="A30" s="35">
        <v>7520</v>
      </c>
      <c r="B30" s="35" t="s">
        <v>567</v>
      </c>
      <c r="C30" s="40">
        <v>0</v>
      </c>
      <c r="D30" s="40">
        <v>0</v>
      </c>
      <c r="E30" s="40">
        <v>0</v>
      </c>
      <c r="F30" s="40">
        <v>0</v>
      </c>
    </row>
    <row r="31" spans="1:6">
      <c r="A31" s="35">
        <v>7610</v>
      </c>
      <c r="B31" s="35" t="s">
        <v>568</v>
      </c>
      <c r="C31" s="40">
        <v>0</v>
      </c>
      <c r="D31" s="40">
        <v>0</v>
      </c>
      <c r="E31" s="40">
        <v>0</v>
      </c>
      <c r="F31" s="40">
        <v>0</v>
      </c>
    </row>
    <row r="32" spans="1:6">
      <c r="A32" s="35">
        <v>7620</v>
      </c>
      <c r="B32" s="35" t="s">
        <v>569</v>
      </c>
      <c r="C32" s="40">
        <v>0</v>
      </c>
      <c r="D32" s="40">
        <v>0</v>
      </c>
      <c r="E32" s="40">
        <v>0</v>
      </c>
      <c r="F32" s="40">
        <v>0</v>
      </c>
    </row>
    <row r="33" spans="1:6">
      <c r="A33" s="35">
        <v>7630</v>
      </c>
      <c r="B33" s="35" t="s">
        <v>570</v>
      </c>
      <c r="C33" s="40">
        <v>0</v>
      </c>
      <c r="D33" s="40">
        <v>0</v>
      </c>
      <c r="E33" s="40">
        <v>0</v>
      </c>
      <c r="F33" s="40">
        <v>0</v>
      </c>
    </row>
    <row r="34" spans="1:6">
      <c r="A34" s="35">
        <v>7640</v>
      </c>
      <c r="B34" s="35" t="s">
        <v>571</v>
      </c>
      <c r="C34" s="40">
        <v>0</v>
      </c>
      <c r="D34" s="40">
        <v>0</v>
      </c>
      <c r="E34" s="40">
        <v>0</v>
      </c>
      <c r="F34" s="40">
        <v>0</v>
      </c>
    </row>
    <row r="35" spans="1:6" s="94" customFormat="1">
      <c r="A35" s="93">
        <v>8000</v>
      </c>
      <c r="B35" s="94" t="s">
        <v>572</v>
      </c>
    </row>
    <row r="36" spans="1:6">
      <c r="A36" s="35">
        <v>8110</v>
      </c>
      <c r="B36" s="35" t="s">
        <v>573</v>
      </c>
      <c r="C36" s="40">
        <v>0</v>
      </c>
      <c r="D36" s="40">
        <v>0</v>
      </c>
      <c r="E36" s="40">
        <v>0</v>
      </c>
      <c r="F36" s="40">
        <v>0</v>
      </c>
    </row>
    <row r="37" spans="1:6">
      <c r="A37" s="35">
        <v>8120</v>
      </c>
      <c r="B37" s="35" t="s">
        <v>574</v>
      </c>
      <c r="C37" s="40">
        <v>0</v>
      </c>
      <c r="D37" s="40">
        <v>0</v>
      </c>
      <c r="E37" s="40">
        <v>0</v>
      </c>
      <c r="F37" s="40">
        <v>0</v>
      </c>
    </row>
    <row r="38" spans="1:6">
      <c r="A38" s="35">
        <v>8130</v>
      </c>
      <c r="B38" s="35" t="s">
        <v>575</v>
      </c>
      <c r="C38" s="40">
        <v>0</v>
      </c>
      <c r="D38" s="40">
        <v>0</v>
      </c>
      <c r="E38" s="40">
        <v>0</v>
      </c>
      <c r="F38" s="40">
        <v>0</v>
      </c>
    </row>
    <row r="39" spans="1:6">
      <c r="A39" s="35">
        <v>8140</v>
      </c>
      <c r="B39" s="35" t="s">
        <v>576</v>
      </c>
      <c r="C39" s="40">
        <v>0</v>
      </c>
      <c r="D39" s="40">
        <v>0</v>
      </c>
      <c r="E39" s="40">
        <v>0</v>
      </c>
      <c r="F39" s="40">
        <v>0</v>
      </c>
    </row>
    <row r="40" spans="1:6">
      <c r="A40" s="35">
        <v>8150</v>
      </c>
      <c r="B40" s="35" t="s">
        <v>577</v>
      </c>
      <c r="C40" s="40">
        <v>0</v>
      </c>
      <c r="D40" s="40">
        <v>0</v>
      </c>
      <c r="E40" s="40">
        <v>0</v>
      </c>
      <c r="F40" s="40">
        <v>0</v>
      </c>
    </row>
    <row r="41" spans="1:6">
      <c r="A41" s="35">
        <v>8210</v>
      </c>
      <c r="B41" s="35" t="s">
        <v>578</v>
      </c>
      <c r="C41" s="40">
        <v>0</v>
      </c>
      <c r="D41" s="40">
        <v>0</v>
      </c>
      <c r="E41" s="40">
        <v>0</v>
      </c>
      <c r="F41" s="40">
        <v>0</v>
      </c>
    </row>
    <row r="42" spans="1:6">
      <c r="A42" s="35">
        <v>8220</v>
      </c>
      <c r="B42" s="35" t="s">
        <v>579</v>
      </c>
      <c r="C42" s="40">
        <v>0</v>
      </c>
      <c r="D42" s="40">
        <v>0</v>
      </c>
      <c r="E42" s="40">
        <v>0</v>
      </c>
      <c r="F42" s="40">
        <v>0</v>
      </c>
    </row>
    <row r="43" spans="1:6">
      <c r="A43" s="35">
        <v>8230</v>
      </c>
      <c r="B43" s="35" t="s">
        <v>580</v>
      </c>
      <c r="C43" s="40">
        <v>0</v>
      </c>
      <c r="D43" s="40">
        <v>0</v>
      </c>
      <c r="E43" s="40">
        <v>0</v>
      </c>
      <c r="F43" s="40">
        <v>0</v>
      </c>
    </row>
    <row r="44" spans="1:6">
      <c r="A44" s="35">
        <v>8240</v>
      </c>
      <c r="B44" s="35" t="s">
        <v>581</v>
      </c>
      <c r="C44" s="40">
        <v>0</v>
      </c>
      <c r="D44" s="40">
        <v>0</v>
      </c>
      <c r="E44" s="40">
        <v>0</v>
      </c>
      <c r="F44" s="40">
        <v>0</v>
      </c>
    </row>
    <row r="45" spans="1:6">
      <c r="A45" s="35">
        <v>8250</v>
      </c>
      <c r="B45" s="35" t="s">
        <v>582</v>
      </c>
      <c r="C45" s="40">
        <v>0</v>
      </c>
      <c r="D45" s="40">
        <v>0</v>
      </c>
      <c r="E45" s="40">
        <v>0</v>
      </c>
      <c r="F45" s="40">
        <v>0</v>
      </c>
    </row>
    <row r="46" spans="1:6">
      <c r="A46" s="35">
        <v>8260</v>
      </c>
      <c r="B46" s="35" t="s">
        <v>583</v>
      </c>
      <c r="C46" s="40">
        <v>0</v>
      </c>
      <c r="D46" s="40">
        <v>0</v>
      </c>
      <c r="E46" s="40">
        <v>0</v>
      </c>
      <c r="F46" s="40">
        <v>0</v>
      </c>
    </row>
    <row r="47" spans="1:6">
      <c r="A47" s="35">
        <v>8270</v>
      </c>
      <c r="B47" s="35" t="s">
        <v>584</v>
      </c>
      <c r="C47" s="40">
        <v>0</v>
      </c>
      <c r="D47" s="40">
        <v>0</v>
      </c>
      <c r="E47" s="40">
        <v>0</v>
      </c>
      <c r="F47" s="40">
        <v>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9"/>
  <sheetViews>
    <sheetView topLeftCell="A184" zoomScale="106" zoomScaleNormal="106" workbookViewId="0">
      <selection sqref="A1:H22"/>
    </sheetView>
  </sheetViews>
  <sheetFormatPr baseColWidth="10" defaultColWidth="9.140625" defaultRowHeight="11.25"/>
  <cols>
    <col min="1" max="1" width="19.85546875" style="25" customWidth="1"/>
    <col min="2" max="2" width="59.140625" style="25" customWidth="1"/>
    <col min="3" max="3" width="16.42578125" style="25" bestFit="1" customWidth="1"/>
    <col min="4" max="4" width="19.140625" style="25" customWidth="1"/>
    <col min="5" max="5" width="28" style="25" customWidth="1"/>
    <col min="6" max="6" width="22.7109375" style="25" customWidth="1"/>
    <col min="7" max="7" width="16.7109375" style="25" customWidth="1"/>
    <col min="8" max="8" width="23.85546875" style="25" customWidth="1"/>
    <col min="9" max="9" width="27.140625" style="25" customWidth="1"/>
    <col min="10" max="10" width="10" style="25" bestFit="1" customWidth="1"/>
    <col min="11" max="16384" width="9.140625" style="25"/>
  </cols>
  <sheetData>
    <row r="1" spans="1:8" s="22" customFormat="1" ht="18.95" customHeight="1">
      <c r="A1" s="749" t="s">
        <v>2596</v>
      </c>
      <c r="B1" s="750"/>
      <c r="C1" s="750"/>
      <c r="D1" s="750"/>
      <c r="E1" s="750"/>
      <c r="F1" s="750"/>
      <c r="G1" s="6" t="s">
        <v>42</v>
      </c>
      <c r="H1" s="21">
        <v>2018</v>
      </c>
    </row>
    <row r="2" spans="1:8" s="22" customFormat="1" ht="18.95" customHeight="1">
      <c r="A2" s="749" t="s">
        <v>107</v>
      </c>
      <c r="B2" s="750"/>
      <c r="C2" s="750"/>
      <c r="D2" s="750"/>
      <c r="E2" s="750"/>
      <c r="F2" s="750"/>
      <c r="G2" s="6" t="s">
        <v>44</v>
      </c>
      <c r="H2" s="21" t="s">
        <v>1425</v>
      </c>
    </row>
    <row r="3" spans="1:8" s="22" customFormat="1" ht="18.95" customHeight="1">
      <c r="A3" s="749" t="s">
        <v>2595</v>
      </c>
      <c r="B3" s="750"/>
      <c r="C3" s="750"/>
      <c r="D3" s="750"/>
      <c r="E3" s="750"/>
      <c r="F3" s="750"/>
      <c r="G3" s="6" t="s">
        <v>47</v>
      </c>
      <c r="H3" s="21">
        <v>1</v>
      </c>
    </row>
    <row r="4" spans="1:8">
      <c r="A4" s="23" t="s">
        <v>108</v>
      </c>
      <c r="B4" s="24"/>
      <c r="C4" s="24"/>
      <c r="D4" s="24"/>
      <c r="E4" s="24"/>
      <c r="F4" s="24"/>
      <c r="G4" s="24"/>
      <c r="H4" s="24"/>
    </row>
    <row r="6" spans="1:8">
      <c r="A6" s="24" t="s">
        <v>109</v>
      </c>
      <c r="B6" s="24"/>
      <c r="C6" s="24"/>
      <c r="D6" s="24"/>
      <c r="E6" s="24"/>
      <c r="F6" s="24"/>
      <c r="G6" s="24"/>
      <c r="H6" s="24"/>
    </row>
    <row r="7" spans="1:8">
      <c r="A7" s="26" t="s">
        <v>110</v>
      </c>
      <c r="B7" s="26" t="s">
        <v>111</v>
      </c>
      <c r="C7" s="26" t="s">
        <v>112</v>
      </c>
      <c r="D7" s="26" t="s">
        <v>113</v>
      </c>
      <c r="E7" s="26"/>
      <c r="F7" s="26"/>
      <c r="G7" s="26"/>
      <c r="H7" s="26"/>
    </row>
    <row r="8" spans="1:8">
      <c r="A8" s="27">
        <v>1114</v>
      </c>
      <c r="B8" s="25" t="s">
        <v>114</v>
      </c>
      <c r="C8" s="28">
        <v>0</v>
      </c>
    </row>
    <row r="9" spans="1:8">
      <c r="A9" s="27">
        <v>1115</v>
      </c>
      <c r="B9" s="25" t="s">
        <v>116</v>
      </c>
      <c r="C9" s="28">
        <v>0</v>
      </c>
    </row>
    <row r="10" spans="1:8">
      <c r="A10" s="27">
        <v>1121</v>
      </c>
      <c r="B10" s="25" t="s">
        <v>117</v>
      </c>
      <c r="C10" s="28">
        <v>0</v>
      </c>
    </row>
    <row r="11" spans="1:8">
      <c r="A11" s="27">
        <v>1211</v>
      </c>
      <c r="B11" s="25" t="s">
        <v>118</v>
      </c>
      <c r="C11" s="28">
        <v>0</v>
      </c>
    </row>
    <row r="13" spans="1:8">
      <c r="A13" s="24" t="s">
        <v>119</v>
      </c>
      <c r="B13" s="24"/>
      <c r="C13" s="24"/>
      <c r="D13" s="24"/>
      <c r="E13" s="24"/>
      <c r="F13" s="24"/>
      <c r="G13" s="24"/>
      <c r="H13" s="24"/>
    </row>
    <row r="14" spans="1:8">
      <c r="A14" s="26" t="s">
        <v>110</v>
      </c>
      <c r="B14" s="26" t="s">
        <v>111</v>
      </c>
      <c r="C14" s="26" t="s">
        <v>112</v>
      </c>
      <c r="D14" s="26">
        <v>2017</v>
      </c>
      <c r="E14" s="26">
        <f>D14-1</f>
        <v>2016</v>
      </c>
      <c r="F14" s="26">
        <f>E14-1</f>
        <v>2015</v>
      </c>
      <c r="G14" s="26">
        <f>F14-1</f>
        <v>2014</v>
      </c>
      <c r="H14" s="26" t="s">
        <v>120</v>
      </c>
    </row>
    <row r="15" spans="1:8">
      <c r="A15" s="27">
        <v>1122</v>
      </c>
      <c r="B15" s="25" t="s">
        <v>121</v>
      </c>
      <c r="C15" s="99">
        <f>SUM(C16:C19)</f>
        <v>109450.04000000001</v>
      </c>
      <c r="D15" s="99">
        <f t="shared" ref="D15:G15" si="0">SUM(D16:D19)</f>
        <v>106389.61000000002</v>
      </c>
      <c r="E15" s="99">
        <f t="shared" si="0"/>
        <v>117757.61000000002</v>
      </c>
      <c r="F15" s="99">
        <f t="shared" si="0"/>
        <v>88319.13</v>
      </c>
      <c r="G15" s="99">
        <f t="shared" si="0"/>
        <v>128319</v>
      </c>
    </row>
    <row r="16" spans="1:8">
      <c r="A16" s="149" t="s">
        <v>714</v>
      </c>
      <c r="B16" s="149" t="s">
        <v>715</v>
      </c>
      <c r="C16" s="150">
        <v>10028.200000000001</v>
      </c>
      <c r="D16" s="150">
        <v>18070.439999999999</v>
      </c>
      <c r="E16" s="150">
        <v>18070.439999999999</v>
      </c>
      <c r="F16" s="150">
        <v>0</v>
      </c>
      <c r="G16" s="150">
        <v>0</v>
      </c>
      <c r="H16" s="116" t="s">
        <v>716</v>
      </c>
    </row>
    <row r="17" spans="1:9" ht="22.5">
      <c r="A17" s="149" t="s">
        <v>717</v>
      </c>
      <c r="B17" s="149" t="s">
        <v>718</v>
      </c>
      <c r="C17" s="150">
        <v>36519.160000000003</v>
      </c>
      <c r="D17" s="150">
        <v>36519.160000000003</v>
      </c>
      <c r="E17" s="150">
        <v>36519.160000000003</v>
      </c>
      <c r="F17" s="150">
        <v>36519.129999999997</v>
      </c>
      <c r="G17" s="150">
        <v>36519</v>
      </c>
      <c r="H17" s="151" t="s">
        <v>719</v>
      </c>
      <c r="I17" s="151"/>
    </row>
    <row r="18" spans="1:9">
      <c r="A18" s="149" t="s">
        <v>720</v>
      </c>
      <c r="B18" s="149" t="s">
        <v>721</v>
      </c>
      <c r="C18" s="150">
        <v>11102.67</v>
      </c>
      <c r="D18" s="150">
        <v>0</v>
      </c>
      <c r="E18" s="150">
        <v>11368</v>
      </c>
      <c r="F18" s="150">
        <v>0</v>
      </c>
      <c r="G18" s="150">
        <v>0</v>
      </c>
      <c r="H18" s="116" t="s">
        <v>716</v>
      </c>
    </row>
    <row r="19" spans="1:9" ht="22.5">
      <c r="A19" s="149" t="s">
        <v>722</v>
      </c>
      <c r="B19" s="149" t="s">
        <v>723</v>
      </c>
      <c r="C19" s="150">
        <v>51800.01</v>
      </c>
      <c r="D19" s="150">
        <v>51800.01</v>
      </c>
      <c r="E19" s="150">
        <v>51800.01</v>
      </c>
      <c r="F19" s="150">
        <v>51800</v>
      </c>
      <c r="G19" s="150">
        <v>91800</v>
      </c>
      <c r="H19" s="151" t="s">
        <v>719</v>
      </c>
    </row>
    <row r="20" spans="1:9">
      <c r="A20" s="27">
        <v>1124</v>
      </c>
      <c r="B20" s="25" t="s">
        <v>122</v>
      </c>
      <c r="C20" s="99">
        <f>SUM(C21:C22)</f>
        <v>4735978.8600000003</v>
      </c>
      <c r="D20" s="99">
        <f t="shared" ref="D20:G20" si="1">SUM(D21:D22)</f>
        <v>4113324.21</v>
      </c>
      <c r="E20" s="99">
        <f t="shared" si="1"/>
        <v>3399037.32</v>
      </c>
      <c r="F20" s="99">
        <f t="shared" si="1"/>
        <v>3250639.17</v>
      </c>
      <c r="G20" s="99">
        <f t="shared" si="1"/>
        <v>2719211.3600000003</v>
      </c>
    </row>
    <row r="21" spans="1:9">
      <c r="A21" s="149" t="s">
        <v>724</v>
      </c>
      <c r="B21" s="149" t="s">
        <v>725</v>
      </c>
      <c r="C21" s="150">
        <v>4550194.13</v>
      </c>
      <c r="D21" s="150">
        <v>3988429.12</v>
      </c>
      <c r="E21" s="150">
        <v>3249509.27</v>
      </c>
      <c r="F21" s="150">
        <v>3182914.29</v>
      </c>
      <c r="G21" s="150">
        <v>2650552.41</v>
      </c>
      <c r="H21" s="116" t="s">
        <v>726</v>
      </c>
    </row>
    <row r="22" spans="1:9">
      <c r="A22" s="149" t="s">
        <v>727</v>
      </c>
      <c r="B22" s="149" t="s">
        <v>728</v>
      </c>
      <c r="C22" s="150">
        <v>185784.73</v>
      </c>
      <c r="D22" s="150">
        <v>124895.09</v>
      </c>
      <c r="E22" s="150">
        <v>149528.04999999999</v>
      </c>
      <c r="F22" s="150">
        <v>67724.88</v>
      </c>
      <c r="G22" s="150">
        <v>68658.95</v>
      </c>
      <c r="H22" s="116" t="s">
        <v>726</v>
      </c>
    </row>
    <row r="23" spans="1:9">
      <c r="I23" s="28"/>
    </row>
    <row r="24" spans="1:9">
      <c r="A24" s="24" t="s">
        <v>123</v>
      </c>
      <c r="B24" s="24"/>
      <c r="C24" s="24"/>
      <c r="D24" s="24"/>
      <c r="E24" s="24"/>
      <c r="F24" s="24"/>
      <c r="G24" s="24"/>
      <c r="H24" s="24"/>
      <c r="I24" s="28"/>
    </row>
    <row r="25" spans="1:9">
      <c r="A25" s="26" t="s">
        <v>110</v>
      </c>
      <c r="B25" s="26" t="s">
        <v>111</v>
      </c>
      <c r="C25" s="26" t="s">
        <v>112</v>
      </c>
      <c r="D25" s="26" t="s">
        <v>124</v>
      </c>
      <c r="E25" s="26" t="s">
        <v>125</v>
      </c>
      <c r="F25" s="26" t="s">
        <v>126</v>
      </c>
      <c r="G25" s="26" t="s">
        <v>127</v>
      </c>
      <c r="H25" s="26" t="s">
        <v>128</v>
      </c>
    </row>
    <row r="26" spans="1:9">
      <c r="A26" s="27">
        <v>1123</v>
      </c>
      <c r="B26" s="25" t="s">
        <v>129</v>
      </c>
      <c r="C26" s="28">
        <f>SUM(C27:C88)</f>
        <v>259539.83999999997</v>
      </c>
      <c r="D26" s="28">
        <f>SUM(D27:D88)</f>
        <v>259539.83999999997</v>
      </c>
      <c r="E26" s="28">
        <v>0</v>
      </c>
      <c r="F26" s="28">
        <v>0</v>
      </c>
      <c r="G26" s="28">
        <v>0</v>
      </c>
    </row>
    <row r="27" spans="1:9">
      <c r="A27" s="149" t="s">
        <v>729</v>
      </c>
      <c r="B27" s="149" t="s">
        <v>730</v>
      </c>
      <c r="C27" s="152">
        <v>5305.63</v>
      </c>
      <c r="D27" s="152">
        <v>5305.63</v>
      </c>
      <c r="E27" s="28"/>
      <c r="F27" s="28"/>
      <c r="G27" s="28"/>
      <c r="H27" s="153" t="s">
        <v>731</v>
      </c>
    </row>
    <row r="28" spans="1:9">
      <c r="A28" s="149" t="s">
        <v>732</v>
      </c>
      <c r="B28" s="149" t="s">
        <v>733</v>
      </c>
      <c r="C28" s="152">
        <v>928</v>
      </c>
      <c r="D28" s="152">
        <v>928</v>
      </c>
      <c r="E28" s="28"/>
      <c r="F28" s="28"/>
      <c r="G28" s="28"/>
      <c r="H28" s="153" t="s">
        <v>734</v>
      </c>
    </row>
    <row r="29" spans="1:9">
      <c r="A29" s="149" t="s">
        <v>735</v>
      </c>
      <c r="B29" s="149" t="s">
        <v>736</v>
      </c>
      <c r="C29" s="152">
        <v>5319.69</v>
      </c>
      <c r="D29" s="152">
        <v>5319.69</v>
      </c>
      <c r="E29" s="28"/>
      <c r="F29" s="28"/>
      <c r="G29" s="28"/>
      <c r="H29" s="153" t="s">
        <v>734</v>
      </c>
    </row>
    <row r="30" spans="1:9">
      <c r="A30" s="149" t="s">
        <v>737</v>
      </c>
      <c r="B30" s="149" t="s">
        <v>738</v>
      </c>
      <c r="C30" s="152">
        <v>39551.21</v>
      </c>
      <c r="D30" s="152">
        <v>39551.21</v>
      </c>
      <c r="E30" s="28"/>
      <c r="F30" s="28"/>
      <c r="G30" s="28"/>
      <c r="H30" s="153" t="s">
        <v>734</v>
      </c>
    </row>
    <row r="31" spans="1:9">
      <c r="A31" s="149" t="s">
        <v>739</v>
      </c>
      <c r="B31" s="149" t="s">
        <v>740</v>
      </c>
      <c r="C31" s="152">
        <v>9963.5300000000007</v>
      </c>
      <c r="D31" s="152">
        <v>9963.5300000000007</v>
      </c>
      <c r="E31" s="28"/>
      <c r="F31" s="28"/>
      <c r="G31" s="28"/>
      <c r="H31" s="153" t="s">
        <v>734</v>
      </c>
    </row>
    <row r="32" spans="1:9">
      <c r="A32" s="149" t="s">
        <v>741</v>
      </c>
      <c r="B32" s="149" t="s">
        <v>742</v>
      </c>
      <c r="C32" s="152">
        <v>2100</v>
      </c>
      <c r="D32" s="152">
        <v>2100</v>
      </c>
      <c r="E32" s="28"/>
      <c r="F32" s="28"/>
      <c r="G32" s="28"/>
      <c r="H32" s="153" t="s">
        <v>734</v>
      </c>
    </row>
    <row r="33" spans="1:8">
      <c r="A33" s="149" t="s">
        <v>743</v>
      </c>
      <c r="B33" s="149" t="s">
        <v>744</v>
      </c>
      <c r="C33" s="152">
        <v>301.99</v>
      </c>
      <c r="D33" s="152">
        <v>301.99</v>
      </c>
      <c r="E33" s="28"/>
      <c r="F33" s="28"/>
      <c r="G33" s="28"/>
      <c r="H33" s="153" t="s">
        <v>734</v>
      </c>
    </row>
    <row r="34" spans="1:8">
      <c r="A34" s="149" t="s">
        <v>745</v>
      </c>
      <c r="B34" s="149" t="s">
        <v>746</v>
      </c>
      <c r="C34" s="152">
        <v>34673.99</v>
      </c>
      <c r="D34" s="152">
        <v>34673.99</v>
      </c>
      <c r="E34" s="28"/>
      <c r="F34" s="28"/>
      <c r="G34" s="28"/>
      <c r="H34" s="153" t="s">
        <v>734</v>
      </c>
    </row>
    <row r="35" spans="1:8">
      <c r="A35" s="149" t="s">
        <v>747</v>
      </c>
      <c r="B35" s="149" t="s">
        <v>748</v>
      </c>
      <c r="C35" s="152">
        <v>66556.37</v>
      </c>
      <c r="D35" s="152">
        <v>66556.37</v>
      </c>
      <c r="E35" s="28"/>
      <c r="F35" s="28"/>
      <c r="G35" s="28"/>
      <c r="H35" s="153" t="s">
        <v>734</v>
      </c>
    </row>
    <row r="36" spans="1:8">
      <c r="A36" s="149" t="s">
        <v>749</v>
      </c>
      <c r="B36" s="149" t="s">
        <v>750</v>
      </c>
      <c r="C36" s="152">
        <v>70</v>
      </c>
      <c r="D36" s="152">
        <v>70</v>
      </c>
      <c r="E36" s="28"/>
      <c r="F36" s="28"/>
      <c r="G36" s="28"/>
      <c r="H36" s="153" t="s">
        <v>734</v>
      </c>
    </row>
    <row r="37" spans="1:8">
      <c r="A37" s="149" t="s">
        <v>751</v>
      </c>
      <c r="B37" s="149" t="s">
        <v>752</v>
      </c>
      <c r="C37" s="152">
        <v>46.11</v>
      </c>
      <c r="D37" s="152">
        <v>46.11</v>
      </c>
      <c r="E37" s="28"/>
      <c r="F37" s="28"/>
      <c r="G37" s="28"/>
      <c r="H37" s="153" t="s">
        <v>734</v>
      </c>
    </row>
    <row r="38" spans="1:8">
      <c r="A38" s="149" t="s">
        <v>753</v>
      </c>
      <c r="B38" s="149" t="s">
        <v>754</v>
      </c>
      <c r="C38" s="152">
        <v>2210.39</v>
      </c>
      <c r="D38" s="152">
        <v>2210.39</v>
      </c>
      <c r="E38" s="28"/>
      <c r="F38" s="28"/>
      <c r="G38" s="28"/>
      <c r="H38" s="153" t="s">
        <v>734</v>
      </c>
    </row>
    <row r="39" spans="1:8">
      <c r="A39" s="149" t="s">
        <v>755</v>
      </c>
      <c r="B39" s="149" t="s">
        <v>756</v>
      </c>
      <c r="C39" s="152">
        <v>8368</v>
      </c>
      <c r="D39" s="152">
        <v>8368</v>
      </c>
      <c r="E39" s="28"/>
      <c r="F39" s="28"/>
      <c r="G39" s="28"/>
      <c r="H39" s="153" t="s">
        <v>734</v>
      </c>
    </row>
    <row r="40" spans="1:8" ht="22.5">
      <c r="A40" s="149" t="s">
        <v>757</v>
      </c>
      <c r="B40" s="149" t="s">
        <v>758</v>
      </c>
      <c r="C40" s="152">
        <v>2500</v>
      </c>
      <c r="D40" s="152">
        <v>2500</v>
      </c>
      <c r="E40" s="28"/>
      <c r="F40" s="28"/>
      <c r="G40" s="28"/>
      <c r="H40" s="153" t="s">
        <v>759</v>
      </c>
    </row>
    <row r="41" spans="1:8" ht="22.5">
      <c r="A41" s="149" t="s">
        <v>760</v>
      </c>
      <c r="B41" s="149" t="s">
        <v>761</v>
      </c>
      <c r="C41" s="152">
        <v>6123.28</v>
      </c>
      <c r="D41" s="152">
        <v>6123.28</v>
      </c>
      <c r="E41" s="28"/>
      <c r="F41" s="28"/>
      <c r="G41" s="28"/>
      <c r="H41" s="153" t="s">
        <v>759</v>
      </c>
    </row>
    <row r="42" spans="1:8" ht="22.5">
      <c r="A42" s="149" t="s">
        <v>762</v>
      </c>
      <c r="B42" s="149" t="s">
        <v>763</v>
      </c>
      <c r="C42" s="152">
        <v>283.33</v>
      </c>
      <c r="D42" s="152">
        <v>283.33</v>
      </c>
      <c r="E42" s="28"/>
      <c r="F42" s="28"/>
      <c r="G42" s="28"/>
      <c r="H42" s="153" t="s">
        <v>759</v>
      </c>
    </row>
    <row r="43" spans="1:8" ht="22.5">
      <c r="A43" s="149" t="s">
        <v>764</v>
      </c>
      <c r="B43" s="149" t="s">
        <v>765</v>
      </c>
      <c r="C43" s="152">
        <v>1500</v>
      </c>
      <c r="D43" s="152">
        <v>1500</v>
      </c>
      <c r="E43" s="28"/>
      <c r="F43" s="28"/>
      <c r="G43" s="28"/>
      <c r="H43" s="153" t="s">
        <v>759</v>
      </c>
    </row>
    <row r="44" spans="1:8" ht="22.5">
      <c r="A44" s="149" t="s">
        <v>766</v>
      </c>
      <c r="B44" s="149" t="s">
        <v>767</v>
      </c>
      <c r="C44" s="152">
        <v>10557.89</v>
      </c>
      <c r="D44" s="152">
        <v>10557.89</v>
      </c>
      <c r="E44" s="28"/>
      <c r="F44" s="28"/>
      <c r="G44" s="28"/>
      <c r="H44" s="153" t="s">
        <v>759</v>
      </c>
    </row>
    <row r="45" spans="1:8" ht="22.5">
      <c r="A45" s="149" t="s">
        <v>768</v>
      </c>
      <c r="B45" s="149" t="s">
        <v>769</v>
      </c>
      <c r="C45" s="152">
        <v>250</v>
      </c>
      <c r="D45" s="152">
        <v>250</v>
      </c>
      <c r="E45" s="28"/>
      <c r="F45" s="28"/>
      <c r="G45" s="28"/>
      <c r="H45" s="153" t="s">
        <v>759</v>
      </c>
    </row>
    <row r="46" spans="1:8" ht="22.5">
      <c r="A46" s="149" t="s">
        <v>770</v>
      </c>
      <c r="B46" s="149" t="s">
        <v>771</v>
      </c>
      <c r="C46" s="152">
        <v>6000.02</v>
      </c>
      <c r="D46" s="152">
        <v>6000.02</v>
      </c>
      <c r="E46" s="28"/>
      <c r="F46" s="28"/>
      <c r="G46" s="28"/>
      <c r="H46" s="153" t="s">
        <v>759</v>
      </c>
    </row>
    <row r="47" spans="1:8" ht="22.5">
      <c r="A47" s="149" t="s">
        <v>772</v>
      </c>
      <c r="B47" s="149" t="s">
        <v>773</v>
      </c>
      <c r="C47" s="152">
        <v>250.01</v>
      </c>
      <c r="D47" s="152">
        <v>250.01</v>
      </c>
      <c r="E47" s="28"/>
      <c r="F47" s="28"/>
      <c r="G47" s="28"/>
      <c r="H47" s="153" t="s">
        <v>759</v>
      </c>
    </row>
    <row r="48" spans="1:8" ht="22.5">
      <c r="A48" s="149" t="s">
        <v>774</v>
      </c>
      <c r="B48" s="149" t="s">
        <v>775</v>
      </c>
      <c r="C48" s="152">
        <v>43</v>
      </c>
      <c r="D48" s="152">
        <v>43</v>
      </c>
      <c r="E48" s="28"/>
      <c r="F48" s="28"/>
      <c r="G48" s="28"/>
      <c r="H48" s="153" t="s">
        <v>759</v>
      </c>
    </row>
    <row r="49" spans="1:8" ht="22.5">
      <c r="A49" s="149" t="s">
        <v>776</v>
      </c>
      <c r="B49" s="149" t="s">
        <v>777</v>
      </c>
      <c r="C49" s="152">
        <v>7000</v>
      </c>
      <c r="D49" s="152">
        <v>7000</v>
      </c>
      <c r="E49" s="28"/>
      <c r="F49" s="28"/>
      <c r="G49" s="28"/>
      <c r="H49" s="153" t="s">
        <v>759</v>
      </c>
    </row>
    <row r="50" spans="1:8" ht="22.5">
      <c r="A50" s="149" t="s">
        <v>778</v>
      </c>
      <c r="B50" s="149" t="s">
        <v>779</v>
      </c>
      <c r="C50" s="152">
        <v>418.26</v>
      </c>
      <c r="D50" s="152">
        <v>418.26</v>
      </c>
      <c r="E50" s="28"/>
      <c r="F50" s="28"/>
      <c r="G50" s="28"/>
      <c r="H50" s="153" t="s">
        <v>759</v>
      </c>
    </row>
    <row r="51" spans="1:8" ht="22.5">
      <c r="A51" s="149" t="s">
        <v>780</v>
      </c>
      <c r="B51" s="149" t="s">
        <v>781</v>
      </c>
      <c r="C51" s="152">
        <v>1049.04</v>
      </c>
      <c r="D51" s="152">
        <v>1049.04</v>
      </c>
      <c r="E51" s="28"/>
      <c r="F51" s="28"/>
      <c r="G51" s="28"/>
      <c r="H51" s="153" t="s">
        <v>759</v>
      </c>
    </row>
    <row r="52" spans="1:8" ht="22.5">
      <c r="A52" s="149" t="s">
        <v>782</v>
      </c>
      <c r="B52" s="149" t="s">
        <v>783</v>
      </c>
      <c r="C52" s="152">
        <v>431.55</v>
      </c>
      <c r="D52" s="152">
        <v>431.55</v>
      </c>
      <c r="E52" s="28"/>
      <c r="F52" s="28"/>
      <c r="G52" s="28"/>
      <c r="H52" s="153" t="s">
        <v>759</v>
      </c>
    </row>
    <row r="53" spans="1:8" ht="22.5">
      <c r="A53" s="149" t="s">
        <v>784</v>
      </c>
      <c r="B53" s="149" t="s">
        <v>785</v>
      </c>
      <c r="C53" s="152">
        <v>1462.13</v>
      </c>
      <c r="D53" s="152">
        <v>1462.13</v>
      </c>
      <c r="E53" s="28"/>
      <c r="F53" s="28"/>
      <c r="G53" s="28"/>
      <c r="H53" s="153" t="s">
        <v>759</v>
      </c>
    </row>
    <row r="54" spans="1:8" ht="22.5">
      <c r="A54" s="149" t="s">
        <v>786</v>
      </c>
      <c r="B54" s="149" t="s">
        <v>787</v>
      </c>
      <c r="C54" s="152">
        <v>439.8</v>
      </c>
      <c r="D54" s="152">
        <v>439.8</v>
      </c>
      <c r="E54" s="28"/>
      <c r="F54" s="28"/>
      <c r="G54" s="28"/>
      <c r="H54" s="153" t="s">
        <v>759</v>
      </c>
    </row>
    <row r="55" spans="1:8" ht="22.5">
      <c r="A55" s="149" t="s">
        <v>788</v>
      </c>
      <c r="B55" s="149" t="s">
        <v>789</v>
      </c>
      <c r="C55" s="152">
        <v>693.45</v>
      </c>
      <c r="D55" s="152">
        <v>693.45</v>
      </c>
      <c r="E55" s="28"/>
      <c r="F55" s="28"/>
      <c r="G55" s="28"/>
      <c r="H55" s="153" t="s">
        <v>759</v>
      </c>
    </row>
    <row r="56" spans="1:8" ht="22.5">
      <c r="A56" s="149" t="s">
        <v>790</v>
      </c>
      <c r="B56" s="149" t="s">
        <v>791</v>
      </c>
      <c r="C56" s="152">
        <v>119.1</v>
      </c>
      <c r="D56" s="152">
        <v>119.1</v>
      </c>
      <c r="E56" s="28"/>
      <c r="F56" s="28"/>
      <c r="G56" s="28"/>
      <c r="H56" s="153" t="s">
        <v>759</v>
      </c>
    </row>
    <row r="57" spans="1:8" ht="22.5">
      <c r="A57" s="149" t="s">
        <v>792</v>
      </c>
      <c r="B57" s="149" t="s">
        <v>793</v>
      </c>
      <c r="C57" s="152">
        <v>179.1</v>
      </c>
      <c r="D57" s="152">
        <v>179.1</v>
      </c>
      <c r="E57" s="28"/>
      <c r="F57" s="28"/>
      <c r="G57" s="28"/>
      <c r="H57" s="153" t="s">
        <v>759</v>
      </c>
    </row>
    <row r="58" spans="1:8" ht="22.5">
      <c r="A58" s="149" t="s">
        <v>794</v>
      </c>
      <c r="B58" s="149" t="s">
        <v>795</v>
      </c>
      <c r="C58" s="152">
        <v>215.78</v>
      </c>
      <c r="D58" s="152">
        <v>215.78</v>
      </c>
      <c r="E58" s="28"/>
      <c r="F58" s="28"/>
      <c r="G58" s="28"/>
      <c r="H58" s="153" t="s">
        <v>759</v>
      </c>
    </row>
    <row r="59" spans="1:8" ht="22.5">
      <c r="A59" s="149" t="s">
        <v>796</v>
      </c>
      <c r="B59" s="149" t="s">
        <v>797</v>
      </c>
      <c r="C59" s="152">
        <v>13747</v>
      </c>
      <c r="D59" s="152">
        <v>13747</v>
      </c>
      <c r="E59" s="28"/>
      <c r="F59" s="28"/>
      <c r="G59" s="28"/>
      <c r="H59" s="153" t="s">
        <v>759</v>
      </c>
    </row>
    <row r="60" spans="1:8" ht="22.5">
      <c r="A60" s="149" t="s">
        <v>798</v>
      </c>
      <c r="B60" s="149" t="s">
        <v>799</v>
      </c>
      <c r="C60" s="152">
        <v>2389.04</v>
      </c>
      <c r="D60" s="152">
        <v>2389.04</v>
      </c>
      <c r="E60" s="28"/>
      <c r="F60" s="28"/>
      <c r="G60" s="28"/>
      <c r="H60" s="153" t="s">
        <v>759</v>
      </c>
    </row>
    <row r="61" spans="1:8" ht="22.5">
      <c r="A61" s="149" t="s">
        <v>800</v>
      </c>
      <c r="B61" s="149" t="s">
        <v>801</v>
      </c>
      <c r="C61" s="152">
        <v>1815.5</v>
      </c>
      <c r="D61" s="152">
        <v>1815.5</v>
      </c>
      <c r="E61" s="28"/>
      <c r="F61" s="28"/>
      <c r="G61" s="28"/>
      <c r="H61" s="153" t="s">
        <v>759</v>
      </c>
    </row>
    <row r="62" spans="1:8" ht="22.5">
      <c r="A62" s="149" t="s">
        <v>802</v>
      </c>
      <c r="B62" s="149" t="s">
        <v>803</v>
      </c>
      <c r="C62" s="152">
        <v>1528.03</v>
      </c>
      <c r="D62" s="152">
        <v>1528.03</v>
      </c>
      <c r="E62" s="28"/>
      <c r="F62" s="28"/>
      <c r="G62" s="28"/>
      <c r="H62" s="153" t="s">
        <v>759</v>
      </c>
    </row>
    <row r="63" spans="1:8" ht="22.5">
      <c r="A63" s="149" t="s">
        <v>804</v>
      </c>
      <c r="B63" s="149" t="s">
        <v>805</v>
      </c>
      <c r="C63" s="152">
        <v>2961.59</v>
      </c>
      <c r="D63" s="152">
        <v>2961.59</v>
      </c>
      <c r="E63" s="28"/>
      <c r="F63" s="28"/>
      <c r="G63" s="28"/>
      <c r="H63" s="153" t="s">
        <v>759</v>
      </c>
    </row>
    <row r="64" spans="1:8" ht="22.5">
      <c r="A64" s="149" t="s">
        <v>806</v>
      </c>
      <c r="B64" s="149" t="s">
        <v>807</v>
      </c>
      <c r="C64" s="152">
        <v>367.75</v>
      </c>
      <c r="D64" s="152">
        <v>367.75</v>
      </c>
      <c r="E64" s="28"/>
      <c r="F64" s="28"/>
      <c r="G64" s="28"/>
      <c r="H64" s="153" t="s">
        <v>759</v>
      </c>
    </row>
    <row r="65" spans="1:8" ht="22.5">
      <c r="A65" s="149" t="s">
        <v>808</v>
      </c>
      <c r="B65" s="149" t="s">
        <v>809</v>
      </c>
      <c r="C65" s="152">
        <v>546.04999999999995</v>
      </c>
      <c r="D65" s="152">
        <v>546.04999999999995</v>
      </c>
      <c r="E65" s="28"/>
      <c r="F65" s="28"/>
      <c r="G65" s="28"/>
      <c r="H65" s="153" t="s">
        <v>759</v>
      </c>
    </row>
    <row r="66" spans="1:8" ht="22.5">
      <c r="A66" s="149" t="s">
        <v>810</v>
      </c>
      <c r="B66" s="149" t="s">
        <v>811</v>
      </c>
      <c r="C66" s="152">
        <v>3015.53</v>
      </c>
      <c r="D66" s="152">
        <v>3015.53</v>
      </c>
      <c r="E66" s="28"/>
      <c r="F66" s="28"/>
      <c r="G66" s="28"/>
      <c r="H66" s="153" t="s">
        <v>759</v>
      </c>
    </row>
    <row r="67" spans="1:8" ht="22.5">
      <c r="A67" s="149" t="s">
        <v>812</v>
      </c>
      <c r="B67" s="149" t="s">
        <v>813</v>
      </c>
      <c r="C67" s="152">
        <v>1894.63</v>
      </c>
      <c r="D67" s="152">
        <v>1894.63</v>
      </c>
      <c r="E67" s="28"/>
      <c r="F67" s="28"/>
      <c r="G67" s="28"/>
      <c r="H67" s="153" t="s">
        <v>759</v>
      </c>
    </row>
    <row r="68" spans="1:8" ht="22.5">
      <c r="A68" s="149" t="s">
        <v>814</v>
      </c>
      <c r="B68" s="149" t="s">
        <v>815</v>
      </c>
      <c r="C68" s="152">
        <v>871.29</v>
      </c>
      <c r="D68" s="152">
        <v>871.29</v>
      </c>
      <c r="E68" s="28"/>
      <c r="F68" s="28"/>
      <c r="G68" s="28"/>
      <c r="H68" s="153" t="s">
        <v>759</v>
      </c>
    </row>
    <row r="69" spans="1:8" ht="22.5">
      <c r="A69" s="149" t="s">
        <v>816</v>
      </c>
      <c r="B69" s="149" t="s">
        <v>817</v>
      </c>
      <c r="C69" s="152">
        <v>515.61</v>
      </c>
      <c r="D69" s="152">
        <v>515.61</v>
      </c>
      <c r="E69" s="28"/>
      <c r="F69" s="28"/>
      <c r="G69" s="28"/>
      <c r="H69" s="153" t="s">
        <v>759</v>
      </c>
    </row>
    <row r="70" spans="1:8" ht="22.5">
      <c r="A70" s="149" t="s">
        <v>818</v>
      </c>
      <c r="B70" s="149" t="s">
        <v>819</v>
      </c>
      <c r="C70" s="152">
        <v>85.58</v>
      </c>
      <c r="D70" s="152">
        <v>85.58</v>
      </c>
      <c r="E70" s="28"/>
      <c r="F70" s="28"/>
      <c r="G70" s="28"/>
      <c r="H70" s="153" t="s">
        <v>759</v>
      </c>
    </row>
    <row r="71" spans="1:8" ht="22.5">
      <c r="A71" s="149" t="s">
        <v>820</v>
      </c>
      <c r="B71" s="149" t="s">
        <v>821</v>
      </c>
      <c r="C71" s="152">
        <v>947.6</v>
      </c>
      <c r="D71" s="152">
        <v>947.6</v>
      </c>
      <c r="E71" s="28"/>
      <c r="F71" s="28"/>
      <c r="G71" s="28"/>
      <c r="H71" s="153" t="s">
        <v>759</v>
      </c>
    </row>
    <row r="72" spans="1:8" ht="22.5">
      <c r="A72" s="149" t="s">
        <v>822</v>
      </c>
      <c r="B72" s="149" t="s">
        <v>823</v>
      </c>
      <c r="C72" s="152">
        <v>431.55</v>
      </c>
      <c r="D72" s="152">
        <v>431.55</v>
      </c>
      <c r="E72" s="28"/>
      <c r="F72" s="28"/>
      <c r="G72" s="28"/>
      <c r="H72" s="153" t="s">
        <v>759</v>
      </c>
    </row>
    <row r="73" spans="1:8" ht="22.5">
      <c r="A73" s="149" t="s">
        <v>824</v>
      </c>
      <c r="B73" s="149" t="s">
        <v>825</v>
      </c>
      <c r="C73" s="152">
        <v>845.91</v>
      </c>
      <c r="D73" s="152">
        <v>845.91</v>
      </c>
      <c r="E73" s="28"/>
      <c r="F73" s="28"/>
      <c r="G73" s="28"/>
      <c r="H73" s="153" t="s">
        <v>759</v>
      </c>
    </row>
    <row r="74" spans="1:8" ht="22.5">
      <c r="A74" s="149" t="s">
        <v>826</v>
      </c>
      <c r="B74" s="149" t="s">
        <v>827</v>
      </c>
      <c r="C74" s="152">
        <v>1051.83</v>
      </c>
      <c r="D74" s="152">
        <v>1051.83</v>
      </c>
      <c r="E74" s="28"/>
      <c r="F74" s="28"/>
      <c r="G74" s="28"/>
      <c r="H74" s="153" t="s">
        <v>759</v>
      </c>
    </row>
    <row r="75" spans="1:8" ht="22.5">
      <c r="A75" s="149" t="s">
        <v>828</v>
      </c>
      <c r="B75" s="149" t="s">
        <v>829</v>
      </c>
      <c r="C75" s="152">
        <v>215.78</v>
      </c>
      <c r="D75" s="152">
        <v>215.78</v>
      </c>
      <c r="E75" s="28"/>
      <c r="F75" s="28"/>
      <c r="G75" s="28"/>
      <c r="H75" s="153" t="s">
        <v>759</v>
      </c>
    </row>
    <row r="76" spans="1:8" ht="22.5">
      <c r="A76" s="149" t="s">
        <v>830</v>
      </c>
      <c r="B76" s="149" t="s">
        <v>831</v>
      </c>
      <c r="C76" s="152">
        <v>215.78</v>
      </c>
      <c r="D76" s="152">
        <v>215.78</v>
      </c>
      <c r="E76" s="28"/>
      <c r="F76" s="28"/>
      <c r="G76" s="28"/>
      <c r="H76" s="153" t="s">
        <v>759</v>
      </c>
    </row>
    <row r="77" spans="1:8" ht="22.5">
      <c r="A77" s="149" t="s">
        <v>832</v>
      </c>
      <c r="B77" s="149" t="s">
        <v>833</v>
      </c>
      <c r="C77" s="152">
        <v>1463.67</v>
      </c>
      <c r="D77" s="152">
        <v>1463.67</v>
      </c>
      <c r="E77" s="28"/>
      <c r="F77" s="28"/>
      <c r="G77" s="28"/>
      <c r="H77" s="153" t="s">
        <v>759</v>
      </c>
    </row>
    <row r="78" spans="1:8" ht="22.5">
      <c r="A78" s="149" t="s">
        <v>834</v>
      </c>
      <c r="B78" s="149" t="s">
        <v>835</v>
      </c>
      <c r="C78" s="152">
        <v>600</v>
      </c>
      <c r="D78" s="152">
        <v>600</v>
      </c>
      <c r="E78" s="28"/>
      <c r="F78" s="28"/>
      <c r="G78" s="28"/>
      <c r="H78" s="153" t="s">
        <v>759</v>
      </c>
    </row>
    <row r="79" spans="1:8" ht="22.5">
      <c r="A79" s="149" t="s">
        <v>836</v>
      </c>
      <c r="B79" s="149" t="s">
        <v>837</v>
      </c>
      <c r="C79" s="152">
        <v>600</v>
      </c>
      <c r="D79" s="152">
        <v>600</v>
      </c>
      <c r="E79" s="28"/>
      <c r="F79" s="28"/>
      <c r="G79" s="28"/>
      <c r="H79" s="153" t="s">
        <v>759</v>
      </c>
    </row>
    <row r="80" spans="1:8" ht="22.5">
      <c r="A80" s="149" t="s">
        <v>838</v>
      </c>
      <c r="B80" s="149" t="s">
        <v>839</v>
      </c>
      <c r="C80" s="152">
        <v>600</v>
      </c>
      <c r="D80" s="152">
        <v>600</v>
      </c>
      <c r="E80" s="28"/>
      <c r="F80" s="28"/>
      <c r="G80" s="28"/>
      <c r="H80" s="153" t="s">
        <v>759</v>
      </c>
    </row>
    <row r="81" spans="1:8" ht="22.5">
      <c r="A81" s="149" t="s">
        <v>840</v>
      </c>
      <c r="B81" s="149" t="s">
        <v>841</v>
      </c>
      <c r="C81" s="152">
        <v>1089.28</v>
      </c>
      <c r="D81" s="152">
        <v>1089.28</v>
      </c>
      <c r="E81" s="28"/>
      <c r="F81" s="28"/>
      <c r="G81" s="28"/>
      <c r="H81" s="153" t="s">
        <v>759</v>
      </c>
    </row>
    <row r="82" spans="1:8" ht="22.5">
      <c r="A82" s="149" t="s">
        <v>842</v>
      </c>
      <c r="B82" s="149" t="s">
        <v>843</v>
      </c>
      <c r="C82" s="152">
        <v>56.25</v>
      </c>
      <c r="D82" s="152">
        <v>56.25</v>
      </c>
      <c r="E82" s="28"/>
      <c r="F82" s="28"/>
      <c r="G82" s="28"/>
      <c r="H82" s="153" t="s">
        <v>759</v>
      </c>
    </row>
    <row r="83" spans="1:8" ht="22.5">
      <c r="A83" s="149" t="s">
        <v>844</v>
      </c>
      <c r="B83" s="149" t="s">
        <v>845</v>
      </c>
      <c r="C83" s="152">
        <v>23</v>
      </c>
      <c r="D83" s="152">
        <v>23</v>
      </c>
      <c r="E83" s="28"/>
      <c r="F83" s="28"/>
      <c r="G83" s="28"/>
      <c r="H83" s="153" t="s">
        <v>759</v>
      </c>
    </row>
    <row r="84" spans="1:8" ht="22.5">
      <c r="A84" s="149" t="s">
        <v>846</v>
      </c>
      <c r="B84" s="149" t="s">
        <v>847</v>
      </c>
      <c r="C84" s="152">
        <v>600</v>
      </c>
      <c r="D84" s="152">
        <v>600</v>
      </c>
      <c r="E84" s="28"/>
      <c r="F84" s="28"/>
      <c r="G84" s="28"/>
      <c r="H84" s="153" t="s">
        <v>759</v>
      </c>
    </row>
    <row r="85" spans="1:8" ht="22.5">
      <c r="A85" s="149" t="s">
        <v>848</v>
      </c>
      <c r="B85" s="149" t="s">
        <v>849</v>
      </c>
      <c r="C85" s="152">
        <v>4018.28</v>
      </c>
      <c r="D85" s="152">
        <v>4018.28</v>
      </c>
      <c r="E85" s="28"/>
      <c r="F85" s="28"/>
      <c r="G85" s="28"/>
      <c r="H85" s="153" t="s">
        <v>759</v>
      </c>
    </row>
    <row r="86" spans="1:8" ht="22.5">
      <c r="A86" s="149" t="s">
        <v>850</v>
      </c>
      <c r="B86" s="149" t="s">
        <v>851</v>
      </c>
      <c r="C86" s="152">
        <v>77.06</v>
      </c>
      <c r="D86" s="152">
        <v>77.06</v>
      </c>
      <c r="E86" s="28"/>
      <c r="F86" s="28"/>
      <c r="G86" s="28"/>
      <c r="H86" s="153" t="s">
        <v>759</v>
      </c>
    </row>
    <row r="87" spans="1:8" ht="22.5">
      <c r="A87" s="149" t="s">
        <v>852</v>
      </c>
      <c r="B87" s="149" t="s">
        <v>853</v>
      </c>
      <c r="C87" s="152">
        <v>55.6</v>
      </c>
      <c r="D87" s="152">
        <v>55.6</v>
      </c>
      <c r="E87" s="28"/>
      <c r="F87" s="28"/>
      <c r="G87" s="28"/>
      <c r="H87" s="153" t="s">
        <v>759</v>
      </c>
    </row>
    <row r="88" spans="1:8" ht="22.5">
      <c r="A88" s="149" t="s">
        <v>854</v>
      </c>
      <c r="B88" s="149" t="s">
        <v>855</v>
      </c>
      <c r="C88" s="152">
        <v>2000</v>
      </c>
      <c r="D88" s="152">
        <v>2000</v>
      </c>
      <c r="E88" s="28"/>
      <c r="F88" s="28"/>
      <c r="G88" s="28"/>
      <c r="H88" s="153" t="s">
        <v>759</v>
      </c>
    </row>
    <row r="89" spans="1:8">
      <c r="A89" s="27">
        <v>1125</v>
      </c>
      <c r="B89" s="25" t="s">
        <v>131</v>
      </c>
      <c r="C89" s="28">
        <v>0</v>
      </c>
      <c r="D89" s="28">
        <v>0</v>
      </c>
      <c r="E89" s="28">
        <v>0</v>
      </c>
      <c r="F89" s="28">
        <v>0</v>
      </c>
      <c r="G89" s="28">
        <v>0</v>
      </c>
    </row>
    <row r="90" spans="1:8">
      <c r="A90" s="27">
        <v>1131</v>
      </c>
      <c r="B90" s="25" t="s">
        <v>132</v>
      </c>
      <c r="C90" s="28">
        <f>SUM(C91:C133)</f>
        <v>255900.36000000002</v>
      </c>
      <c r="D90" s="28">
        <v>0</v>
      </c>
      <c r="E90" s="28">
        <v>0</v>
      </c>
      <c r="F90" s="28">
        <f>SUM(F91:F133)</f>
        <v>255900.36000000002</v>
      </c>
      <c r="G90" s="28">
        <v>0</v>
      </c>
    </row>
    <row r="91" spans="1:8">
      <c r="A91" s="154" t="s">
        <v>856</v>
      </c>
      <c r="B91" s="154" t="s">
        <v>857</v>
      </c>
      <c r="C91" s="155">
        <v>13357</v>
      </c>
      <c r="D91" s="156">
        <v>0</v>
      </c>
      <c r="E91" s="156">
        <v>0</v>
      </c>
      <c r="F91" s="155">
        <v>13357</v>
      </c>
      <c r="G91" s="156">
        <v>0</v>
      </c>
      <c r="H91" s="157" t="s">
        <v>858</v>
      </c>
    </row>
    <row r="92" spans="1:8">
      <c r="A92" s="154" t="s">
        <v>859</v>
      </c>
      <c r="B92" s="154" t="s">
        <v>860</v>
      </c>
      <c r="C92" s="155">
        <v>4138</v>
      </c>
      <c r="D92" s="156">
        <v>0</v>
      </c>
      <c r="E92" s="156">
        <v>0</v>
      </c>
      <c r="F92" s="155">
        <v>4138</v>
      </c>
      <c r="G92" s="156">
        <v>0</v>
      </c>
      <c r="H92" s="157" t="s">
        <v>858</v>
      </c>
    </row>
    <row r="93" spans="1:8">
      <c r="A93" s="154" t="s">
        <v>861</v>
      </c>
      <c r="B93" s="154" t="s">
        <v>862</v>
      </c>
      <c r="C93" s="155">
        <v>10000</v>
      </c>
      <c r="D93" s="156">
        <v>0</v>
      </c>
      <c r="E93" s="156">
        <v>0</v>
      </c>
      <c r="F93" s="155">
        <v>10000</v>
      </c>
      <c r="G93" s="156">
        <v>0</v>
      </c>
      <c r="H93" s="157" t="s">
        <v>858</v>
      </c>
    </row>
    <row r="94" spans="1:8">
      <c r="A94" s="154" t="s">
        <v>863</v>
      </c>
      <c r="B94" s="154" t="s">
        <v>864</v>
      </c>
      <c r="C94" s="155">
        <v>4280</v>
      </c>
      <c r="D94" s="156">
        <v>0</v>
      </c>
      <c r="E94" s="156">
        <v>0</v>
      </c>
      <c r="F94" s="155">
        <v>4280</v>
      </c>
      <c r="G94" s="156">
        <v>0</v>
      </c>
      <c r="H94" s="157" t="s">
        <v>858</v>
      </c>
    </row>
    <row r="95" spans="1:8">
      <c r="A95" s="154" t="s">
        <v>865</v>
      </c>
      <c r="B95" s="154" t="s">
        <v>841</v>
      </c>
      <c r="C95" s="155">
        <v>1911.78</v>
      </c>
      <c r="D95" s="156">
        <v>0</v>
      </c>
      <c r="E95" s="156">
        <v>0</v>
      </c>
      <c r="F95" s="155">
        <v>1911.78</v>
      </c>
      <c r="G95" s="156">
        <v>0</v>
      </c>
      <c r="H95" s="157" t="s">
        <v>858</v>
      </c>
    </row>
    <row r="96" spans="1:8">
      <c r="A96" s="154" t="s">
        <v>866</v>
      </c>
      <c r="B96" s="154" t="s">
        <v>867</v>
      </c>
      <c r="C96" s="155">
        <v>2900</v>
      </c>
      <c r="D96" s="156">
        <v>0</v>
      </c>
      <c r="E96" s="156">
        <v>0</v>
      </c>
      <c r="F96" s="155">
        <v>2900</v>
      </c>
      <c r="G96" s="156">
        <v>0</v>
      </c>
      <c r="H96" s="157" t="s">
        <v>858</v>
      </c>
    </row>
    <row r="97" spans="1:8">
      <c r="A97" s="154" t="s">
        <v>868</v>
      </c>
      <c r="B97" s="154" t="s">
        <v>869</v>
      </c>
      <c r="C97" s="155">
        <v>24167.26</v>
      </c>
      <c r="D97" s="156">
        <v>0</v>
      </c>
      <c r="E97" s="156">
        <v>0</v>
      </c>
      <c r="F97" s="155">
        <v>24167.26</v>
      </c>
      <c r="G97" s="156">
        <v>0</v>
      </c>
      <c r="H97" s="157" t="s">
        <v>858</v>
      </c>
    </row>
    <row r="98" spans="1:8">
      <c r="A98" s="154" t="s">
        <v>870</v>
      </c>
      <c r="B98" s="154" t="s">
        <v>871</v>
      </c>
      <c r="C98" s="155">
        <v>5916</v>
      </c>
      <c r="D98" s="156">
        <v>0</v>
      </c>
      <c r="E98" s="156">
        <v>0</v>
      </c>
      <c r="F98" s="155">
        <v>5916</v>
      </c>
      <c r="G98" s="156">
        <v>0</v>
      </c>
      <c r="H98" s="157" t="s">
        <v>858</v>
      </c>
    </row>
    <row r="99" spans="1:8">
      <c r="A99" s="154" t="s">
        <v>872</v>
      </c>
      <c r="B99" s="154" t="s">
        <v>873</v>
      </c>
      <c r="C99" s="155">
        <v>4862</v>
      </c>
      <c r="D99" s="156">
        <v>0</v>
      </c>
      <c r="E99" s="156">
        <v>0</v>
      </c>
      <c r="F99" s="155">
        <v>4862</v>
      </c>
      <c r="G99" s="156">
        <v>0</v>
      </c>
      <c r="H99" s="157" t="s">
        <v>858</v>
      </c>
    </row>
    <row r="100" spans="1:8">
      <c r="A100" s="154" t="s">
        <v>874</v>
      </c>
      <c r="B100" s="154" t="s">
        <v>875</v>
      </c>
      <c r="C100" s="155">
        <v>13920</v>
      </c>
      <c r="D100" s="156">
        <v>0</v>
      </c>
      <c r="E100" s="156">
        <v>0</v>
      </c>
      <c r="F100" s="155">
        <v>13920</v>
      </c>
      <c r="G100" s="156">
        <v>0</v>
      </c>
      <c r="H100" s="157" t="s">
        <v>858</v>
      </c>
    </row>
    <row r="101" spans="1:8">
      <c r="A101" s="154" t="s">
        <v>876</v>
      </c>
      <c r="B101" s="154" t="s">
        <v>877</v>
      </c>
      <c r="C101" s="155">
        <v>2320</v>
      </c>
      <c r="D101" s="156">
        <v>0</v>
      </c>
      <c r="E101" s="156">
        <v>0</v>
      </c>
      <c r="F101" s="155">
        <v>2320</v>
      </c>
      <c r="G101" s="156">
        <v>0</v>
      </c>
      <c r="H101" s="157" t="s">
        <v>858</v>
      </c>
    </row>
    <row r="102" spans="1:8">
      <c r="A102" s="154" t="s">
        <v>878</v>
      </c>
      <c r="B102" s="154" t="s">
        <v>879</v>
      </c>
      <c r="C102" s="155">
        <v>8121.66</v>
      </c>
      <c r="D102" s="156">
        <v>0</v>
      </c>
      <c r="E102" s="156">
        <v>0</v>
      </c>
      <c r="F102" s="155">
        <v>8121.66</v>
      </c>
      <c r="G102" s="156">
        <v>0</v>
      </c>
      <c r="H102" s="157" t="s">
        <v>858</v>
      </c>
    </row>
    <row r="103" spans="1:8">
      <c r="A103" s="154" t="s">
        <v>880</v>
      </c>
      <c r="B103" s="154" t="s">
        <v>847</v>
      </c>
      <c r="C103" s="155">
        <v>2320</v>
      </c>
      <c r="D103" s="156">
        <v>0</v>
      </c>
      <c r="E103" s="156">
        <v>0</v>
      </c>
      <c r="F103" s="155">
        <v>2320</v>
      </c>
      <c r="G103" s="156">
        <v>0</v>
      </c>
      <c r="H103" s="157" t="s">
        <v>858</v>
      </c>
    </row>
    <row r="104" spans="1:8">
      <c r="A104" s="154" t="s">
        <v>881</v>
      </c>
      <c r="B104" s="154" t="s">
        <v>882</v>
      </c>
      <c r="C104" s="155">
        <v>5800</v>
      </c>
      <c r="D104" s="156">
        <v>0</v>
      </c>
      <c r="E104" s="156">
        <v>0</v>
      </c>
      <c r="F104" s="155">
        <v>5800</v>
      </c>
      <c r="G104" s="156">
        <v>0</v>
      </c>
      <c r="H104" s="157" t="s">
        <v>858</v>
      </c>
    </row>
    <row r="105" spans="1:8">
      <c r="A105" s="154" t="s">
        <v>883</v>
      </c>
      <c r="B105" s="154" t="s">
        <v>884</v>
      </c>
      <c r="C105" s="155">
        <v>29722</v>
      </c>
      <c r="D105" s="156">
        <v>0</v>
      </c>
      <c r="E105" s="156">
        <v>0</v>
      </c>
      <c r="F105" s="155">
        <v>29722</v>
      </c>
      <c r="G105" s="156">
        <v>0</v>
      </c>
      <c r="H105" s="157" t="s">
        <v>858</v>
      </c>
    </row>
    <row r="106" spans="1:8">
      <c r="A106" s="154" t="s">
        <v>885</v>
      </c>
      <c r="B106" s="154" t="s">
        <v>886</v>
      </c>
      <c r="C106" s="155">
        <v>5200</v>
      </c>
      <c r="D106" s="156">
        <v>0</v>
      </c>
      <c r="E106" s="156">
        <v>0</v>
      </c>
      <c r="F106" s="155">
        <v>5200</v>
      </c>
      <c r="G106" s="156">
        <v>0</v>
      </c>
      <c r="H106" s="157" t="s">
        <v>858</v>
      </c>
    </row>
    <row r="107" spans="1:8">
      <c r="A107" s="154" t="s">
        <v>887</v>
      </c>
      <c r="B107" s="154" t="s">
        <v>888</v>
      </c>
      <c r="C107" s="155">
        <v>21231.48</v>
      </c>
      <c r="D107" s="156">
        <v>0</v>
      </c>
      <c r="E107" s="156">
        <v>0</v>
      </c>
      <c r="F107" s="155">
        <v>21231.48</v>
      </c>
      <c r="G107" s="156">
        <v>0</v>
      </c>
      <c r="H107" s="157" t="s">
        <v>858</v>
      </c>
    </row>
    <row r="108" spans="1:8">
      <c r="A108" s="154" t="s">
        <v>889</v>
      </c>
      <c r="B108" s="154" t="s">
        <v>890</v>
      </c>
      <c r="C108" s="155">
        <v>2309.21</v>
      </c>
      <c r="D108" s="156">
        <v>0</v>
      </c>
      <c r="E108" s="156">
        <v>0</v>
      </c>
      <c r="F108" s="155">
        <v>2309.21</v>
      </c>
      <c r="G108" s="156">
        <v>0</v>
      </c>
      <c r="H108" s="157" t="s">
        <v>858</v>
      </c>
    </row>
    <row r="109" spans="1:8">
      <c r="A109" s="154" t="s">
        <v>891</v>
      </c>
      <c r="B109" s="154" t="s">
        <v>892</v>
      </c>
      <c r="C109" s="155">
        <v>6375.03</v>
      </c>
      <c r="D109" s="156">
        <v>0</v>
      </c>
      <c r="E109" s="156">
        <v>0</v>
      </c>
      <c r="F109" s="155">
        <v>6375.03</v>
      </c>
      <c r="G109" s="156">
        <v>0</v>
      </c>
      <c r="H109" s="157" t="s">
        <v>858</v>
      </c>
    </row>
    <row r="110" spans="1:8">
      <c r="A110" s="154" t="s">
        <v>893</v>
      </c>
      <c r="B110" s="154" t="s">
        <v>793</v>
      </c>
      <c r="C110" s="155">
        <v>20.9</v>
      </c>
      <c r="D110" s="156">
        <v>0</v>
      </c>
      <c r="E110" s="156">
        <v>0</v>
      </c>
      <c r="F110" s="155">
        <v>20.9</v>
      </c>
      <c r="G110" s="156">
        <v>0</v>
      </c>
      <c r="H110" s="157" t="s">
        <v>858</v>
      </c>
    </row>
    <row r="111" spans="1:8">
      <c r="A111" s="154" t="s">
        <v>894</v>
      </c>
      <c r="B111" s="154" t="s">
        <v>895</v>
      </c>
      <c r="C111" s="155">
        <v>4000</v>
      </c>
      <c r="D111" s="156">
        <v>0</v>
      </c>
      <c r="E111" s="156">
        <v>0</v>
      </c>
      <c r="F111" s="155">
        <v>4000</v>
      </c>
      <c r="G111" s="156">
        <v>0</v>
      </c>
      <c r="H111" s="157" t="s">
        <v>858</v>
      </c>
    </row>
    <row r="112" spans="1:8">
      <c r="A112" s="154" t="s">
        <v>896</v>
      </c>
      <c r="B112" s="154" t="s">
        <v>897</v>
      </c>
      <c r="C112" s="155">
        <v>372.7</v>
      </c>
      <c r="D112" s="156">
        <v>0</v>
      </c>
      <c r="E112" s="156">
        <v>0</v>
      </c>
      <c r="F112" s="155">
        <v>372.7</v>
      </c>
      <c r="G112" s="156">
        <v>0</v>
      </c>
      <c r="H112" s="157" t="s">
        <v>858</v>
      </c>
    </row>
    <row r="113" spans="1:8">
      <c r="A113" s="154" t="s">
        <v>898</v>
      </c>
      <c r="B113" s="154" t="s">
        <v>899</v>
      </c>
      <c r="C113" s="155">
        <v>518.75</v>
      </c>
      <c r="D113" s="156">
        <v>0</v>
      </c>
      <c r="E113" s="156">
        <v>0</v>
      </c>
      <c r="F113" s="155">
        <v>518.75</v>
      </c>
      <c r="G113" s="156">
        <v>0</v>
      </c>
      <c r="H113" s="157" t="s">
        <v>858</v>
      </c>
    </row>
    <row r="114" spans="1:8">
      <c r="A114" s="154" t="s">
        <v>900</v>
      </c>
      <c r="B114" s="154" t="s">
        <v>901</v>
      </c>
      <c r="C114" s="155">
        <v>180</v>
      </c>
      <c r="D114" s="156">
        <v>0</v>
      </c>
      <c r="E114" s="156">
        <v>0</v>
      </c>
      <c r="F114" s="155">
        <v>180</v>
      </c>
      <c r="G114" s="156">
        <v>0</v>
      </c>
      <c r="H114" s="157" t="s">
        <v>858</v>
      </c>
    </row>
    <row r="115" spans="1:8">
      <c r="A115" s="154" t="s">
        <v>902</v>
      </c>
      <c r="B115" s="154" t="s">
        <v>903</v>
      </c>
      <c r="C115" s="155">
        <v>3480</v>
      </c>
      <c r="D115" s="156">
        <v>0</v>
      </c>
      <c r="E115" s="156">
        <v>0</v>
      </c>
      <c r="F115" s="155">
        <v>3480</v>
      </c>
      <c r="G115" s="156">
        <v>0</v>
      </c>
      <c r="H115" s="157" t="s">
        <v>858</v>
      </c>
    </row>
    <row r="116" spans="1:8">
      <c r="A116" s="154" t="s">
        <v>904</v>
      </c>
      <c r="B116" s="154" t="s">
        <v>905</v>
      </c>
      <c r="C116" s="155">
        <v>9000.01</v>
      </c>
      <c r="D116" s="156">
        <v>0</v>
      </c>
      <c r="E116" s="156">
        <v>0</v>
      </c>
      <c r="F116" s="155">
        <v>9000.01</v>
      </c>
      <c r="G116" s="156">
        <v>0</v>
      </c>
      <c r="H116" s="157" t="s">
        <v>858</v>
      </c>
    </row>
    <row r="117" spans="1:8">
      <c r="A117" s="154" t="s">
        <v>906</v>
      </c>
      <c r="B117" s="154" t="s">
        <v>907</v>
      </c>
      <c r="C117" s="155">
        <v>620.88</v>
      </c>
      <c r="D117" s="156">
        <v>0</v>
      </c>
      <c r="E117" s="156">
        <v>0</v>
      </c>
      <c r="F117" s="155">
        <v>620.88</v>
      </c>
      <c r="G117" s="156">
        <v>0</v>
      </c>
      <c r="H117" s="157" t="s">
        <v>858</v>
      </c>
    </row>
    <row r="118" spans="1:8">
      <c r="A118" s="154" t="s">
        <v>908</v>
      </c>
      <c r="B118" s="154" t="s">
        <v>909</v>
      </c>
      <c r="C118" s="155">
        <v>3480</v>
      </c>
      <c r="D118" s="156">
        <v>0</v>
      </c>
      <c r="E118" s="156">
        <v>0</v>
      </c>
      <c r="F118" s="155">
        <v>3480</v>
      </c>
      <c r="G118" s="156">
        <v>0</v>
      </c>
      <c r="H118" s="157" t="s">
        <v>858</v>
      </c>
    </row>
    <row r="119" spans="1:8">
      <c r="A119" s="154" t="s">
        <v>910</v>
      </c>
      <c r="B119" s="154" t="s">
        <v>911</v>
      </c>
      <c r="C119" s="155">
        <v>50</v>
      </c>
      <c r="D119" s="156">
        <v>0</v>
      </c>
      <c r="E119" s="156">
        <v>0</v>
      </c>
      <c r="F119" s="155">
        <v>50</v>
      </c>
      <c r="G119" s="156">
        <v>0</v>
      </c>
      <c r="H119" s="157" t="s">
        <v>858</v>
      </c>
    </row>
    <row r="120" spans="1:8">
      <c r="A120" s="154" t="s">
        <v>912</v>
      </c>
      <c r="B120" s="154" t="s">
        <v>913</v>
      </c>
      <c r="C120" s="155">
        <v>80.55</v>
      </c>
      <c r="D120" s="156">
        <v>0</v>
      </c>
      <c r="E120" s="156">
        <v>0</v>
      </c>
      <c r="F120" s="155">
        <v>80.55</v>
      </c>
      <c r="G120" s="156">
        <v>0</v>
      </c>
      <c r="H120" s="157" t="s">
        <v>858</v>
      </c>
    </row>
    <row r="121" spans="1:8">
      <c r="A121" s="154" t="s">
        <v>914</v>
      </c>
      <c r="B121" s="154" t="s">
        <v>915</v>
      </c>
      <c r="C121" s="155">
        <v>90</v>
      </c>
      <c r="D121" s="156">
        <v>0</v>
      </c>
      <c r="E121" s="156">
        <v>0</v>
      </c>
      <c r="F121" s="155">
        <v>90</v>
      </c>
      <c r="G121" s="156">
        <v>0</v>
      </c>
      <c r="H121" s="157" t="s">
        <v>858</v>
      </c>
    </row>
    <row r="122" spans="1:8">
      <c r="A122" s="154" t="s">
        <v>916</v>
      </c>
      <c r="B122" s="154" t="s">
        <v>843</v>
      </c>
      <c r="C122" s="155">
        <v>56.25</v>
      </c>
      <c r="D122" s="156">
        <v>0</v>
      </c>
      <c r="E122" s="156">
        <v>0</v>
      </c>
      <c r="F122" s="155">
        <v>56.25</v>
      </c>
      <c r="G122" s="156">
        <v>0</v>
      </c>
      <c r="H122" s="157" t="s">
        <v>858</v>
      </c>
    </row>
    <row r="123" spans="1:8">
      <c r="A123" s="154" t="s">
        <v>917</v>
      </c>
      <c r="B123" s="154" t="s">
        <v>918</v>
      </c>
      <c r="C123" s="155">
        <v>63.75</v>
      </c>
      <c r="D123" s="156">
        <v>0</v>
      </c>
      <c r="E123" s="156">
        <v>0</v>
      </c>
      <c r="F123" s="155">
        <v>63.75</v>
      </c>
      <c r="G123" s="156">
        <v>0</v>
      </c>
      <c r="H123" s="157" t="s">
        <v>858</v>
      </c>
    </row>
    <row r="124" spans="1:8">
      <c r="A124" s="154" t="s">
        <v>919</v>
      </c>
      <c r="B124" s="154" t="s">
        <v>920</v>
      </c>
      <c r="C124" s="155">
        <v>412.95</v>
      </c>
      <c r="D124" s="155">
        <v>412.95</v>
      </c>
      <c r="E124" s="156">
        <v>0</v>
      </c>
      <c r="F124" s="155">
        <v>412.95</v>
      </c>
      <c r="G124" s="156">
        <v>0</v>
      </c>
      <c r="H124" s="157" t="s">
        <v>858</v>
      </c>
    </row>
    <row r="125" spans="1:8">
      <c r="A125" s="154" t="s">
        <v>921</v>
      </c>
      <c r="B125" s="154" t="s">
        <v>922</v>
      </c>
      <c r="C125" s="155">
        <v>17256.18</v>
      </c>
      <c r="D125" s="155">
        <v>17256.18</v>
      </c>
      <c r="E125" s="156">
        <v>0</v>
      </c>
      <c r="F125" s="155">
        <v>17256.18</v>
      </c>
      <c r="G125" s="156">
        <v>0</v>
      </c>
      <c r="H125" s="157" t="s">
        <v>858</v>
      </c>
    </row>
    <row r="126" spans="1:8">
      <c r="A126" s="154" t="s">
        <v>923</v>
      </c>
      <c r="B126" s="154" t="s">
        <v>924</v>
      </c>
      <c r="C126" s="155">
        <v>7259</v>
      </c>
      <c r="D126" s="155">
        <v>7259</v>
      </c>
      <c r="E126" s="156">
        <v>0</v>
      </c>
      <c r="F126" s="155">
        <v>7259</v>
      </c>
      <c r="G126" s="156">
        <v>0</v>
      </c>
      <c r="H126" s="157" t="s">
        <v>858</v>
      </c>
    </row>
    <row r="127" spans="1:8">
      <c r="A127" s="154" t="s">
        <v>925</v>
      </c>
      <c r="B127" s="154" t="s">
        <v>926</v>
      </c>
      <c r="C127" s="155">
        <v>4768.0200000000004</v>
      </c>
      <c r="D127" s="155">
        <v>4768.0200000000004</v>
      </c>
      <c r="E127" s="156">
        <v>0</v>
      </c>
      <c r="F127" s="155">
        <v>4768.0200000000004</v>
      </c>
      <c r="G127" s="156">
        <v>0</v>
      </c>
      <c r="H127" s="157" t="s">
        <v>858</v>
      </c>
    </row>
    <row r="128" spans="1:8">
      <c r="A128" s="154" t="s">
        <v>927</v>
      </c>
      <c r="B128" s="154" t="s">
        <v>928</v>
      </c>
      <c r="C128" s="155">
        <v>18657</v>
      </c>
      <c r="D128" s="155">
        <v>18657</v>
      </c>
      <c r="E128" s="156">
        <v>0</v>
      </c>
      <c r="F128" s="155">
        <v>18657</v>
      </c>
      <c r="G128" s="156">
        <v>0</v>
      </c>
      <c r="H128" s="157" t="s">
        <v>858</v>
      </c>
    </row>
    <row r="129" spans="1:8">
      <c r="A129" s="154" t="s">
        <v>929</v>
      </c>
      <c r="B129" s="154" t="s">
        <v>930</v>
      </c>
      <c r="C129" s="155">
        <v>15780</v>
      </c>
      <c r="D129" s="155">
        <v>15780</v>
      </c>
      <c r="E129" s="156">
        <v>0</v>
      </c>
      <c r="F129" s="155">
        <v>15780</v>
      </c>
      <c r="G129" s="156">
        <v>0</v>
      </c>
      <c r="H129" s="157" t="s">
        <v>858</v>
      </c>
    </row>
    <row r="130" spans="1:8">
      <c r="A130" s="154" t="s">
        <v>931</v>
      </c>
      <c r="B130" s="154" t="s">
        <v>932</v>
      </c>
      <c r="C130" s="155">
        <v>550</v>
      </c>
      <c r="D130" s="155">
        <v>550</v>
      </c>
      <c r="E130" s="156">
        <v>0</v>
      </c>
      <c r="F130" s="155">
        <v>550</v>
      </c>
      <c r="G130" s="156">
        <v>0</v>
      </c>
      <c r="H130" s="157" t="s">
        <v>858</v>
      </c>
    </row>
    <row r="131" spans="1:8">
      <c r="A131" s="154" t="s">
        <v>933</v>
      </c>
      <c r="B131" s="154" t="s">
        <v>934</v>
      </c>
      <c r="C131" s="155">
        <v>292</v>
      </c>
      <c r="D131" s="155">
        <v>292</v>
      </c>
      <c r="E131" s="156">
        <v>0</v>
      </c>
      <c r="F131" s="155">
        <v>292</v>
      </c>
      <c r="G131" s="156">
        <v>0</v>
      </c>
      <c r="H131" s="157" t="s">
        <v>858</v>
      </c>
    </row>
    <row r="132" spans="1:8">
      <c r="A132" s="154" t="s">
        <v>935</v>
      </c>
      <c r="B132" s="154" t="s">
        <v>936</v>
      </c>
      <c r="C132" s="155">
        <v>30</v>
      </c>
      <c r="D132" s="155">
        <v>30</v>
      </c>
      <c r="E132" s="156">
        <v>0</v>
      </c>
      <c r="F132" s="155">
        <v>30</v>
      </c>
      <c r="G132" s="156">
        <v>0</v>
      </c>
      <c r="H132" s="157" t="s">
        <v>858</v>
      </c>
    </row>
    <row r="133" spans="1:8">
      <c r="A133" s="154" t="s">
        <v>937</v>
      </c>
      <c r="B133" s="154" t="s">
        <v>938</v>
      </c>
      <c r="C133" s="155">
        <v>30</v>
      </c>
      <c r="D133" s="155">
        <v>30</v>
      </c>
      <c r="E133" s="156">
        <v>0</v>
      </c>
      <c r="F133" s="155">
        <v>30</v>
      </c>
      <c r="G133" s="156">
        <v>0</v>
      </c>
      <c r="H133" s="157" t="s">
        <v>858</v>
      </c>
    </row>
    <row r="134" spans="1:8">
      <c r="A134" s="27">
        <v>1132</v>
      </c>
      <c r="B134" s="25" t="s">
        <v>134</v>
      </c>
      <c r="C134" s="28">
        <v>0</v>
      </c>
      <c r="D134" s="28">
        <v>0</v>
      </c>
      <c r="E134" s="28">
        <v>0</v>
      </c>
      <c r="F134" s="28">
        <v>0</v>
      </c>
      <c r="G134" s="28">
        <v>0</v>
      </c>
    </row>
    <row r="135" spans="1:8">
      <c r="A135" s="27">
        <v>1133</v>
      </c>
      <c r="B135" s="25" t="s">
        <v>135</v>
      </c>
      <c r="C135" s="28">
        <v>0</v>
      </c>
      <c r="D135" s="28">
        <v>0</v>
      </c>
      <c r="E135" s="28">
        <v>0</v>
      </c>
      <c r="F135" s="28">
        <v>0</v>
      </c>
      <c r="G135" s="28">
        <v>0</v>
      </c>
    </row>
    <row r="136" spans="1:8">
      <c r="A136" s="27">
        <v>1134</v>
      </c>
      <c r="B136" s="25" t="s">
        <v>136</v>
      </c>
      <c r="C136" s="28">
        <v>0</v>
      </c>
      <c r="D136" s="28">
        <v>0</v>
      </c>
      <c r="E136" s="28">
        <v>0</v>
      </c>
      <c r="F136" s="28">
        <v>0</v>
      </c>
      <c r="G136" s="28">
        <v>0</v>
      </c>
    </row>
    <row r="137" spans="1:8">
      <c r="A137" s="27">
        <v>1139</v>
      </c>
      <c r="B137" s="25" t="s">
        <v>137</v>
      </c>
      <c r="C137" s="28">
        <v>0</v>
      </c>
      <c r="D137" s="28">
        <v>0</v>
      </c>
      <c r="E137" s="28">
        <v>0</v>
      </c>
      <c r="F137" s="28">
        <v>0</v>
      </c>
      <c r="G137" s="28">
        <v>0</v>
      </c>
    </row>
    <row r="139" spans="1:8">
      <c r="A139" s="24" t="s">
        <v>138</v>
      </c>
      <c r="B139" s="24"/>
      <c r="C139" s="24"/>
      <c r="D139" s="24"/>
      <c r="E139" s="24"/>
      <c r="F139" s="24"/>
      <c r="G139" s="24"/>
      <c r="H139" s="24"/>
    </row>
    <row r="140" spans="1:8">
      <c r="A140" s="26" t="s">
        <v>110</v>
      </c>
      <c r="B140" s="26" t="s">
        <v>111</v>
      </c>
      <c r="C140" s="26" t="s">
        <v>112</v>
      </c>
      <c r="D140" s="26" t="s">
        <v>139</v>
      </c>
      <c r="E140" s="26" t="s">
        <v>140</v>
      </c>
      <c r="F140" s="26" t="s">
        <v>141</v>
      </c>
      <c r="G140" s="26" t="s">
        <v>142</v>
      </c>
      <c r="H140" s="26"/>
    </row>
    <row r="141" spans="1:8">
      <c r="A141" s="27">
        <v>1140</v>
      </c>
      <c r="B141" s="25" t="s">
        <v>143</v>
      </c>
      <c r="C141" s="28">
        <v>0</v>
      </c>
    </row>
    <row r="142" spans="1:8">
      <c r="A142" s="27">
        <v>1141</v>
      </c>
      <c r="B142" s="25" t="s">
        <v>144</v>
      </c>
      <c r="C142" s="28">
        <v>0</v>
      </c>
    </row>
    <row r="143" spans="1:8">
      <c r="A143" s="27">
        <v>1142</v>
      </c>
      <c r="B143" s="25" t="s">
        <v>145</v>
      </c>
      <c r="C143" s="28">
        <v>0</v>
      </c>
    </row>
    <row r="144" spans="1:8">
      <c r="A144" s="27">
        <v>1143</v>
      </c>
      <c r="B144" s="25" t="s">
        <v>146</v>
      </c>
      <c r="C144" s="28">
        <v>0</v>
      </c>
    </row>
    <row r="145" spans="1:8">
      <c r="A145" s="27">
        <v>1144</v>
      </c>
      <c r="B145" s="25" t="s">
        <v>147</v>
      </c>
      <c r="C145" s="28">
        <v>0</v>
      </c>
    </row>
    <row r="146" spans="1:8">
      <c r="A146" s="27">
        <v>1145</v>
      </c>
      <c r="B146" s="25" t="s">
        <v>148</v>
      </c>
      <c r="C146" s="28">
        <v>0</v>
      </c>
    </row>
    <row r="148" spans="1:8">
      <c r="A148" s="24" t="s">
        <v>149</v>
      </c>
      <c r="B148" s="24"/>
      <c r="C148" s="24"/>
      <c r="D148" s="24"/>
      <c r="E148" s="24"/>
      <c r="F148" s="24"/>
      <c r="G148" s="24"/>
      <c r="H148" s="24"/>
    </row>
    <row r="149" spans="1:8">
      <c r="A149" s="26" t="s">
        <v>110</v>
      </c>
      <c r="B149" s="26" t="s">
        <v>111</v>
      </c>
      <c r="C149" s="26" t="s">
        <v>112</v>
      </c>
      <c r="D149" s="26" t="s">
        <v>150</v>
      </c>
      <c r="E149" s="26" t="s">
        <v>151</v>
      </c>
      <c r="F149" s="26" t="s">
        <v>152</v>
      </c>
      <c r="G149" s="26"/>
      <c r="H149" s="26"/>
    </row>
    <row r="150" spans="1:8">
      <c r="A150" s="27">
        <v>1150</v>
      </c>
      <c r="B150" s="25" t="s">
        <v>153</v>
      </c>
      <c r="C150" s="28">
        <v>0</v>
      </c>
    </row>
    <row r="151" spans="1:8">
      <c r="A151" s="27">
        <v>1151</v>
      </c>
      <c r="B151" s="25" t="s">
        <v>154</v>
      </c>
      <c r="C151" s="28">
        <v>0</v>
      </c>
    </row>
    <row r="153" spans="1:8">
      <c r="A153" s="24" t="s">
        <v>155</v>
      </c>
      <c r="B153" s="24"/>
      <c r="C153" s="24"/>
      <c r="D153" s="24"/>
      <c r="E153" s="24"/>
      <c r="F153" s="24"/>
      <c r="G153" s="24"/>
      <c r="H153" s="24"/>
    </row>
    <row r="154" spans="1:8">
      <c r="A154" s="26" t="s">
        <v>110</v>
      </c>
      <c r="B154" s="26" t="s">
        <v>111</v>
      </c>
      <c r="C154" s="26" t="s">
        <v>112</v>
      </c>
      <c r="D154" s="26" t="s">
        <v>113</v>
      </c>
      <c r="E154" s="26" t="s">
        <v>128</v>
      </c>
      <c r="F154" s="26"/>
      <c r="G154" s="26"/>
      <c r="H154" s="26"/>
    </row>
    <row r="155" spans="1:8">
      <c r="A155" s="27">
        <v>1213</v>
      </c>
      <c r="B155" s="25" t="s">
        <v>156</v>
      </c>
      <c r="C155" s="28">
        <v>0</v>
      </c>
    </row>
    <row r="157" spans="1:8">
      <c r="A157" s="24" t="s">
        <v>157</v>
      </c>
      <c r="B157" s="24"/>
      <c r="C157" s="24"/>
      <c r="D157" s="24"/>
      <c r="E157" s="24"/>
      <c r="F157" s="24"/>
      <c r="G157" s="24"/>
      <c r="H157" s="24"/>
    </row>
    <row r="158" spans="1:8">
      <c r="A158" s="26" t="s">
        <v>110</v>
      </c>
      <c r="B158" s="26" t="s">
        <v>111</v>
      </c>
      <c r="C158" s="26" t="s">
        <v>112</v>
      </c>
      <c r="D158" s="26"/>
      <c r="E158" s="26"/>
      <c r="F158" s="26"/>
      <c r="G158" s="26"/>
      <c r="H158" s="26"/>
    </row>
    <row r="159" spans="1:8">
      <c r="A159" s="27">
        <v>1214</v>
      </c>
      <c r="B159" s="25" t="s">
        <v>158</v>
      </c>
      <c r="C159" s="28">
        <v>0</v>
      </c>
    </row>
    <row r="161" spans="1:10">
      <c r="A161" s="24" t="s">
        <v>159</v>
      </c>
      <c r="B161" s="24"/>
      <c r="C161" s="24"/>
      <c r="D161" s="24"/>
      <c r="E161" s="24"/>
      <c r="F161" s="24"/>
      <c r="G161" s="24"/>
      <c r="H161" s="24"/>
      <c r="I161" s="24"/>
    </row>
    <row r="162" spans="1:10">
      <c r="A162" s="26" t="s">
        <v>110</v>
      </c>
      <c r="B162" s="26" t="s">
        <v>111</v>
      </c>
      <c r="C162" s="26" t="s">
        <v>112</v>
      </c>
      <c r="D162" s="26" t="s">
        <v>160</v>
      </c>
      <c r="E162" s="26" t="s">
        <v>161</v>
      </c>
      <c r="F162" s="26" t="s">
        <v>150</v>
      </c>
      <c r="G162" s="26" t="s">
        <v>162</v>
      </c>
      <c r="H162" s="26" t="s">
        <v>163</v>
      </c>
      <c r="I162" s="26" t="s">
        <v>164</v>
      </c>
    </row>
    <row r="163" spans="1:10">
      <c r="A163" s="27">
        <v>1230</v>
      </c>
      <c r="B163" s="25" t="s">
        <v>165</v>
      </c>
      <c r="C163" s="28">
        <v>0</v>
      </c>
      <c r="D163" s="28">
        <v>0</v>
      </c>
      <c r="E163" s="28">
        <v>0</v>
      </c>
    </row>
    <row r="164" spans="1:10">
      <c r="A164" s="27">
        <v>1231</v>
      </c>
      <c r="B164" s="25" t="s">
        <v>168</v>
      </c>
      <c r="C164" s="28">
        <v>0</v>
      </c>
      <c r="D164" s="28">
        <v>0</v>
      </c>
      <c r="E164" s="28">
        <v>0</v>
      </c>
    </row>
    <row r="165" spans="1:10">
      <c r="A165" s="27">
        <v>1232</v>
      </c>
      <c r="B165" s="25" t="s">
        <v>170</v>
      </c>
      <c r="C165" s="28">
        <v>0</v>
      </c>
      <c r="D165" s="28">
        <v>0</v>
      </c>
      <c r="E165" s="28">
        <v>0</v>
      </c>
    </row>
    <row r="166" spans="1:10">
      <c r="A166" s="27">
        <v>1233</v>
      </c>
      <c r="B166" s="25" t="s">
        <v>171</v>
      </c>
      <c r="C166" s="28">
        <v>0</v>
      </c>
      <c r="D166" s="28">
        <v>0</v>
      </c>
      <c r="E166" s="28">
        <v>0</v>
      </c>
    </row>
    <row r="167" spans="1:10">
      <c r="A167" s="27">
        <v>1234</v>
      </c>
      <c r="B167" s="25" t="s">
        <v>172</v>
      </c>
      <c r="C167" s="28">
        <v>0</v>
      </c>
      <c r="D167" s="28">
        <v>0</v>
      </c>
      <c r="E167" s="28">
        <v>0</v>
      </c>
    </row>
    <row r="168" spans="1:10">
      <c r="A168" s="27">
        <v>1235</v>
      </c>
      <c r="B168" s="25" t="s">
        <v>173</v>
      </c>
      <c r="C168" s="28">
        <v>0</v>
      </c>
      <c r="D168" s="28">
        <v>0</v>
      </c>
      <c r="E168" s="28">
        <v>0</v>
      </c>
    </row>
    <row r="169" spans="1:10">
      <c r="A169" s="27">
        <v>1236</v>
      </c>
      <c r="B169" s="25" t="s">
        <v>174</v>
      </c>
      <c r="C169" s="28">
        <v>0</v>
      </c>
      <c r="D169" s="28">
        <v>0</v>
      </c>
      <c r="E169" s="28">
        <v>0</v>
      </c>
    </row>
    <row r="170" spans="1:10">
      <c r="A170" s="27">
        <v>1239</v>
      </c>
      <c r="B170" s="25" t="s">
        <v>175</v>
      </c>
      <c r="C170" s="28">
        <v>0</v>
      </c>
      <c r="D170" s="28">
        <v>0</v>
      </c>
      <c r="E170" s="28">
        <v>0</v>
      </c>
    </row>
    <row r="171" spans="1:10">
      <c r="A171" s="27">
        <v>1240</v>
      </c>
      <c r="B171" s="25" t="s">
        <v>176</v>
      </c>
      <c r="C171" s="99">
        <f t="shared" ref="C171:E171" si="2">SUM(C172:C179)</f>
        <v>16780939.09</v>
      </c>
      <c r="D171" s="99">
        <f t="shared" si="2"/>
        <v>1443085.03</v>
      </c>
      <c r="E171" s="158">
        <f t="shared" si="2"/>
        <v>9360364.6899999995</v>
      </c>
    </row>
    <row r="172" spans="1:10" ht="22.5">
      <c r="A172" s="27">
        <v>1241</v>
      </c>
      <c r="B172" s="25" t="s">
        <v>177</v>
      </c>
      <c r="C172" s="159">
        <v>4297298.5</v>
      </c>
      <c r="D172" s="28">
        <v>378641.72</v>
      </c>
      <c r="E172" s="31">
        <f>1435318.55+1786816.07</f>
        <v>3222134.62</v>
      </c>
      <c r="F172" s="25" t="s">
        <v>585</v>
      </c>
      <c r="G172" s="160" t="s">
        <v>939</v>
      </c>
      <c r="H172" s="25" t="s">
        <v>940</v>
      </c>
      <c r="I172" s="25" t="s">
        <v>941</v>
      </c>
    </row>
    <row r="173" spans="1:10">
      <c r="A173" s="27">
        <v>1242</v>
      </c>
      <c r="B173" s="25" t="s">
        <v>179</v>
      </c>
      <c r="C173" s="159">
        <v>5470544.0700000003</v>
      </c>
      <c r="D173" s="28">
        <v>544693.75</v>
      </c>
      <c r="E173" s="31">
        <v>1897282.98</v>
      </c>
      <c r="F173" s="25" t="s">
        <v>585</v>
      </c>
      <c r="G173" s="161">
        <v>0.1</v>
      </c>
      <c r="H173" s="25" t="s">
        <v>940</v>
      </c>
      <c r="I173" s="25" t="s">
        <v>941</v>
      </c>
    </row>
    <row r="174" spans="1:10">
      <c r="A174" s="27">
        <v>1243</v>
      </c>
      <c r="B174" s="25" t="s">
        <v>181</v>
      </c>
      <c r="C174" s="28">
        <v>0</v>
      </c>
      <c r="D174" s="28">
        <v>0</v>
      </c>
      <c r="E174" s="31">
        <v>0</v>
      </c>
      <c r="G174" s="160"/>
    </row>
    <row r="175" spans="1:10">
      <c r="A175" s="27">
        <v>1244</v>
      </c>
      <c r="B175" s="25" t="s">
        <v>182</v>
      </c>
      <c r="C175" s="28">
        <v>2871249.79</v>
      </c>
      <c r="D175" s="28">
        <v>270316.38</v>
      </c>
      <c r="E175" s="31">
        <v>1851652.33</v>
      </c>
      <c r="F175" s="25" t="s">
        <v>585</v>
      </c>
      <c r="G175" s="161">
        <v>0.25</v>
      </c>
      <c r="H175" s="25" t="s">
        <v>940</v>
      </c>
      <c r="I175" s="25" t="s">
        <v>941</v>
      </c>
      <c r="J175" s="28"/>
    </row>
    <row r="176" spans="1:10">
      <c r="A176" s="27">
        <v>1245</v>
      </c>
      <c r="B176" s="25" t="s">
        <v>184</v>
      </c>
      <c r="C176" s="28">
        <v>0</v>
      </c>
      <c r="D176" s="28">
        <v>0</v>
      </c>
      <c r="E176" s="31">
        <v>0</v>
      </c>
      <c r="G176" s="160"/>
    </row>
    <row r="177" spans="1:9">
      <c r="A177" s="27">
        <v>1246</v>
      </c>
      <c r="B177" s="25" t="s">
        <v>186</v>
      </c>
      <c r="C177" s="28">
        <v>3840122.59</v>
      </c>
      <c r="D177" s="28">
        <v>249433.18</v>
      </c>
      <c r="E177" s="31">
        <f>2298108.1+91186.66</f>
        <v>2389294.7600000002</v>
      </c>
      <c r="F177" s="25" t="s">
        <v>585</v>
      </c>
      <c r="G177" s="161">
        <v>0.1</v>
      </c>
      <c r="H177" s="25" t="s">
        <v>940</v>
      </c>
      <c r="I177" s="25" t="s">
        <v>941</v>
      </c>
    </row>
    <row r="178" spans="1:9">
      <c r="A178" s="27">
        <v>1247</v>
      </c>
      <c r="B178" s="25" t="s">
        <v>188</v>
      </c>
      <c r="C178" s="28">
        <v>301724.14</v>
      </c>
      <c r="D178" s="28">
        <v>0</v>
      </c>
      <c r="E178" s="28">
        <v>0</v>
      </c>
      <c r="F178" s="28"/>
    </row>
    <row r="179" spans="1:9">
      <c r="A179" s="27">
        <v>1248</v>
      </c>
      <c r="B179" s="25" t="s">
        <v>189</v>
      </c>
      <c r="C179" s="28">
        <v>0</v>
      </c>
      <c r="D179" s="28">
        <v>0</v>
      </c>
      <c r="E179" s="28">
        <v>0</v>
      </c>
    </row>
    <row r="180" spans="1:9">
      <c r="E180" s="28"/>
    </row>
    <row r="181" spans="1:9">
      <c r="A181" s="24" t="s">
        <v>190</v>
      </c>
      <c r="B181" s="24"/>
      <c r="C181" s="24"/>
      <c r="D181" s="24"/>
      <c r="E181" s="24"/>
      <c r="F181" s="24"/>
      <c r="G181" s="24"/>
      <c r="H181" s="24"/>
      <c r="I181" s="24"/>
    </row>
    <row r="182" spans="1:9">
      <c r="A182" s="26" t="s">
        <v>110</v>
      </c>
      <c r="B182" s="26" t="s">
        <v>111</v>
      </c>
      <c r="C182" s="26" t="s">
        <v>112</v>
      </c>
      <c r="D182" s="26" t="s">
        <v>191</v>
      </c>
      <c r="E182" s="26" t="s">
        <v>192</v>
      </c>
      <c r="F182" s="26" t="s">
        <v>150</v>
      </c>
      <c r="G182" s="26" t="s">
        <v>162</v>
      </c>
      <c r="H182" s="26" t="s">
        <v>163</v>
      </c>
      <c r="I182" s="26" t="s">
        <v>164</v>
      </c>
    </row>
    <row r="183" spans="1:9">
      <c r="A183" s="27">
        <v>1250</v>
      </c>
      <c r="B183" s="25" t="s">
        <v>193</v>
      </c>
      <c r="C183" s="99">
        <f>SUM(C184:C188)</f>
        <v>39269</v>
      </c>
      <c r="D183" s="99">
        <f t="shared" ref="D183:E183" si="3">SUM(D184:D188)</f>
        <v>1963.45</v>
      </c>
      <c r="E183" s="99">
        <f t="shared" si="3"/>
        <v>8761.18</v>
      </c>
    </row>
    <row r="184" spans="1:9">
      <c r="A184" s="27">
        <v>1251</v>
      </c>
      <c r="B184" s="25" t="s">
        <v>194</v>
      </c>
      <c r="C184" s="28">
        <v>39269</v>
      </c>
      <c r="D184" s="28">
        <v>1963.45</v>
      </c>
      <c r="E184" s="28">
        <v>8761.18</v>
      </c>
      <c r="F184" s="25" t="s">
        <v>585</v>
      </c>
      <c r="G184" s="161">
        <v>0.1</v>
      </c>
      <c r="H184" s="25" t="s">
        <v>940</v>
      </c>
      <c r="I184" s="25" t="s">
        <v>941</v>
      </c>
    </row>
    <row r="185" spans="1:9">
      <c r="A185" s="27">
        <v>1252</v>
      </c>
      <c r="B185" s="25" t="s">
        <v>195</v>
      </c>
      <c r="C185" s="28">
        <v>0</v>
      </c>
      <c r="D185" s="28">
        <v>0</v>
      </c>
      <c r="E185" s="28">
        <v>0</v>
      </c>
    </row>
    <row r="186" spans="1:9">
      <c r="A186" s="27">
        <v>1253</v>
      </c>
      <c r="B186" s="25" t="s">
        <v>196</v>
      </c>
      <c r="C186" s="28">
        <v>0</v>
      </c>
      <c r="D186" s="28">
        <v>0</v>
      </c>
      <c r="E186" s="28">
        <v>0</v>
      </c>
    </row>
    <row r="187" spans="1:9">
      <c r="A187" s="27">
        <v>1254</v>
      </c>
      <c r="B187" s="25" t="s">
        <v>197</v>
      </c>
      <c r="C187" s="28">
        <v>0</v>
      </c>
      <c r="D187" s="28">
        <v>0</v>
      </c>
      <c r="E187" s="28">
        <v>0</v>
      </c>
    </row>
    <row r="188" spans="1:9">
      <c r="A188" s="27">
        <v>1259</v>
      </c>
      <c r="B188" s="25" t="s">
        <v>198</v>
      </c>
      <c r="C188" s="28">
        <v>0</v>
      </c>
      <c r="D188" s="28">
        <v>0</v>
      </c>
      <c r="E188" s="28">
        <v>0</v>
      </c>
      <c r="I188" s="28"/>
    </row>
    <row r="189" spans="1:9">
      <c r="A189" s="142">
        <v>1270</v>
      </c>
      <c r="B189" s="143" t="s">
        <v>199</v>
      </c>
      <c r="C189" s="99">
        <f>SUM(C190:C197)</f>
        <v>19166.2</v>
      </c>
      <c r="D189" s="99">
        <f t="shared" ref="D189:E189" si="4">SUM(D190:D197)</f>
        <v>0</v>
      </c>
      <c r="E189" s="99">
        <f t="shared" si="4"/>
        <v>0</v>
      </c>
    </row>
    <row r="190" spans="1:9">
      <c r="A190" s="27">
        <v>1271</v>
      </c>
      <c r="B190" s="25" t="s">
        <v>200</v>
      </c>
      <c r="C190" s="28">
        <v>0</v>
      </c>
      <c r="D190" s="28">
        <v>0</v>
      </c>
      <c r="E190" s="28">
        <v>0</v>
      </c>
    </row>
    <row r="191" spans="1:9">
      <c r="A191" s="27">
        <v>1272</v>
      </c>
      <c r="B191" s="25" t="s">
        <v>201</v>
      </c>
      <c r="C191" s="28">
        <v>0</v>
      </c>
      <c r="D191" s="28">
        <v>0</v>
      </c>
      <c r="E191" s="28">
        <v>0</v>
      </c>
    </row>
    <row r="192" spans="1:9">
      <c r="A192" s="27">
        <v>1273</v>
      </c>
      <c r="B192" s="25" t="s">
        <v>202</v>
      </c>
      <c r="C192" s="28">
        <v>0</v>
      </c>
      <c r="D192" s="28">
        <v>0</v>
      </c>
      <c r="E192" s="28">
        <v>0</v>
      </c>
    </row>
    <row r="193" spans="1:8">
      <c r="A193" s="162" t="s">
        <v>942</v>
      </c>
      <c r="B193" s="162" t="s">
        <v>943</v>
      </c>
      <c r="C193" s="163">
        <v>1750</v>
      </c>
      <c r="D193" s="28">
        <v>0</v>
      </c>
      <c r="E193" s="28">
        <v>0</v>
      </c>
    </row>
    <row r="194" spans="1:8">
      <c r="A194" s="162" t="s">
        <v>944</v>
      </c>
      <c r="B194" s="162" t="s">
        <v>945</v>
      </c>
      <c r="C194" s="163">
        <v>17416.2</v>
      </c>
      <c r="D194" s="28">
        <v>0</v>
      </c>
      <c r="E194" s="28">
        <v>0</v>
      </c>
    </row>
    <row r="195" spans="1:8">
      <c r="A195" s="27">
        <v>1274</v>
      </c>
      <c r="B195" s="25" t="s">
        <v>203</v>
      </c>
      <c r="C195" s="28">
        <v>0</v>
      </c>
      <c r="D195" s="28">
        <v>0</v>
      </c>
      <c r="E195" s="28">
        <v>0</v>
      </c>
    </row>
    <row r="196" spans="1:8">
      <c r="A196" s="27">
        <v>1275</v>
      </c>
      <c r="B196" s="25" t="s">
        <v>204</v>
      </c>
      <c r="C196" s="28">
        <v>0</v>
      </c>
      <c r="D196" s="28">
        <v>0</v>
      </c>
      <c r="E196" s="28">
        <v>0</v>
      </c>
    </row>
    <row r="197" spans="1:8">
      <c r="A197" s="27">
        <v>1279</v>
      </c>
      <c r="B197" s="25" t="s">
        <v>205</v>
      </c>
      <c r="C197" s="28">
        <v>0</v>
      </c>
      <c r="D197" s="28">
        <v>0</v>
      </c>
      <c r="E197" s="28">
        <v>0</v>
      </c>
    </row>
    <row r="198" spans="1:8">
      <c r="E198" s="28"/>
    </row>
    <row r="199" spans="1:8">
      <c r="A199" s="24" t="s">
        <v>206</v>
      </c>
      <c r="B199" s="24"/>
      <c r="C199" s="24"/>
      <c r="D199" s="24"/>
      <c r="E199" s="24"/>
      <c r="F199" s="24"/>
      <c r="G199" s="24"/>
      <c r="H199" s="24"/>
    </row>
    <row r="200" spans="1:8">
      <c r="A200" s="26" t="s">
        <v>110</v>
      </c>
      <c r="B200" s="26" t="s">
        <v>111</v>
      </c>
      <c r="C200" s="26" t="s">
        <v>112</v>
      </c>
      <c r="D200" s="26" t="s">
        <v>207</v>
      </c>
      <c r="E200" s="26"/>
      <c r="F200" s="26"/>
      <c r="G200" s="26"/>
      <c r="H200" s="26"/>
    </row>
    <row r="201" spans="1:8">
      <c r="A201" s="27">
        <v>1160</v>
      </c>
      <c r="B201" s="25" t="s">
        <v>208</v>
      </c>
      <c r="C201" s="28">
        <v>0</v>
      </c>
    </row>
    <row r="202" spans="1:8">
      <c r="A202" s="27">
        <v>1161</v>
      </c>
      <c r="B202" s="25" t="s">
        <v>209</v>
      </c>
      <c r="C202" s="28">
        <v>0</v>
      </c>
    </row>
    <row r="203" spans="1:8">
      <c r="A203" s="27">
        <v>1162</v>
      </c>
      <c r="B203" s="25" t="s">
        <v>210</v>
      </c>
      <c r="C203" s="28">
        <v>0</v>
      </c>
    </row>
    <row r="205" spans="1:8">
      <c r="A205" s="24" t="s">
        <v>211</v>
      </c>
      <c r="B205" s="24"/>
      <c r="C205" s="24"/>
      <c r="D205" s="24"/>
      <c r="E205" s="24"/>
      <c r="F205" s="24"/>
      <c r="G205" s="24"/>
      <c r="H205" s="24"/>
    </row>
    <row r="206" spans="1:8">
      <c r="A206" s="26" t="s">
        <v>110</v>
      </c>
      <c r="B206" s="26" t="s">
        <v>111</v>
      </c>
      <c r="C206" s="26" t="s">
        <v>112</v>
      </c>
      <c r="D206" s="26" t="s">
        <v>128</v>
      </c>
      <c r="E206" s="26"/>
      <c r="F206" s="26"/>
      <c r="G206" s="26"/>
      <c r="H206" s="26"/>
    </row>
    <row r="207" spans="1:8">
      <c r="A207" s="27">
        <v>1290</v>
      </c>
      <c r="B207" s="25" t="s">
        <v>212</v>
      </c>
      <c r="C207" s="28">
        <v>0</v>
      </c>
    </row>
    <row r="208" spans="1:8">
      <c r="A208" s="27">
        <v>1291</v>
      </c>
      <c r="B208" s="25" t="s">
        <v>213</v>
      </c>
      <c r="C208" s="28">
        <v>0</v>
      </c>
    </row>
    <row r="209" spans="1:9">
      <c r="A209" s="27">
        <v>1292</v>
      </c>
      <c r="B209" s="25" t="s">
        <v>214</v>
      </c>
      <c r="C209" s="28">
        <v>0</v>
      </c>
    </row>
    <row r="210" spans="1:9">
      <c r="A210" s="27">
        <v>1293</v>
      </c>
      <c r="B210" s="25" t="s">
        <v>215</v>
      </c>
      <c r="C210" s="28">
        <v>0</v>
      </c>
    </row>
    <row r="212" spans="1:9">
      <c r="A212" s="24" t="s">
        <v>216</v>
      </c>
      <c r="B212" s="24"/>
      <c r="C212" s="24"/>
      <c r="D212" s="24"/>
      <c r="E212" s="24"/>
      <c r="F212" s="24"/>
      <c r="G212" s="24"/>
      <c r="H212" s="24"/>
    </row>
    <row r="213" spans="1:9">
      <c r="A213" s="26" t="s">
        <v>110</v>
      </c>
      <c r="B213" s="26" t="s">
        <v>111</v>
      </c>
      <c r="C213" s="26" t="s">
        <v>112</v>
      </c>
      <c r="D213" s="26" t="s">
        <v>124</v>
      </c>
      <c r="E213" s="26" t="s">
        <v>125</v>
      </c>
      <c r="F213" s="26" t="s">
        <v>126</v>
      </c>
      <c r="G213" s="26" t="s">
        <v>217</v>
      </c>
      <c r="H213" s="26" t="s">
        <v>218</v>
      </c>
    </row>
    <row r="214" spans="1:9">
      <c r="A214" s="27">
        <v>2110</v>
      </c>
      <c r="B214" s="25" t="s">
        <v>219</v>
      </c>
      <c r="C214" s="99">
        <f>+C215+C216+C289+C290+C291+C292+C293+C305+C306</f>
        <v>4020658.2399999993</v>
      </c>
      <c r="D214" s="99">
        <f t="shared" ref="D214:G214" si="5">+D215+D216+D289+D290+D291+D292+D293+D305+D306</f>
        <v>4020274.9599999995</v>
      </c>
      <c r="E214" s="99">
        <f t="shared" si="5"/>
        <v>383.28</v>
      </c>
      <c r="F214" s="99">
        <f t="shared" si="5"/>
        <v>0</v>
      </c>
      <c r="G214" s="99">
        <f t="shared" si="5"/>
        <v>0</v>
      </c>
      <c r="I214" s="28"/>
    </row>
    <row r="215" spans="1:9">
      <c r="A215" s="27">
        <v>2111</v>
      </c>
      <c r="B215" s="25" t="s">
        <v>220</v>
      </c>
      <c r="C215" s="28">
        <v>0</v>
      </c>
      <c r="D215" s="28">
        <v>0</v>
      </c>
      <c r="E215" s="28">
        <v>0</v>
      </c>
      <c r="F215" s="28">
        <v>0</v>
      </c>
      <c r="G215" s="28">
        <v>0</v>
      </c>
    </row>
    <row r="216" spans="1:9">
      <c r="A216" s="27">
        <v>2112</v>
      </c>
      <c r="B216" s="25" t="s">
        <v>221</v>
      </c>
      <c r="C216" s="99">
        <f>SUM(C217:C288)</f>
        <v>1503853.1099999999</v>
      </c>
      <c r="D216" s="99">
        <f>SUM(D217:D288)</f>
        <v>1503853.1099999999</v>
      </c>
      <c r="E216" s="99">
        <v>0</v>
      </c>
      <c r="F216" s="99">
        <v>0</v>
      </c>
      <c r="G216" s="99">
        <v>0</v>
      </c>
    </row>
    <row r="217" spans="1:9">
      <c r="A217" s="149" t="s">
        <v>946</v>
      </c>
      <c r="B217" s="149" t="s">
        <v>947</v>
      </c>
      <c r="C217" s="150">
        <v>7038.99</v>
      </c>
      <c r="D217" s="150">
        <v>7038.99</v>
      </c>
      <c r="E217" s="28">
        <v>0</v>
      </c>
      <c r="F217" s="28">
        <v>0</v>
      </c>
      <c r="G217" s="28">
        <v>0</v>
      </c>
      <c r="H217" s="164" t="s">
        <v>948</v>
      </c>
    </row>
    <row r="218" spans="1:9">
      <c r="A218" s="149" t="s">
        <v>949</v>
      </c>
      <c r="B218" s="149" t="s">
        <v>950</v>
      </c>
      <c r="C218" s="150">
        <v>16147.2</v>
      </c>
      <c r="D218" s="150">
        <v>16147.2</v>
      </c>
      <c r="E218" s="28">
        <v>0</v>
      </c>
      <c r="F218" s="28">
        <v>0</v>
      </c>
      <c r="G218" s="28">
        <v>0</v>
      </c>
      <c r="H218" s="164" t="s">
        <v>948</v>
      </c>
    </row>
    <row r="219" spans="1:9">
      <c r="A219" s="149" t="s">
        <v>951</v>
      </c>
      <c r="B219" s="149" t="s">
        <v>952</v>
      </c>
      <c r="C219" s="150">
        <v>21576</v>
      </c>
      <c r="D219" s="150">
        <v>21576</v>
      </c>
      <c r="E219" s="28">
        <v>0</v>
      </c>
      <c r="F219" s="28">
        <v>0</v>
      </c>
      <c r="G219" s="28">
        <v>0</v>
      </c>
      <c r="H219" s="164" t="s">
        <v>948</v>
      </c>
    </row>
    <row r="220" spans="1:9">
      <c r="A220" s="149" t="s">
        <v>953</v>
      </c>
      <c r="B220" s="149" t="s">
        <v>954</v>
      </c>
      <c r="C220" s="150">
        <v>1808</v>
      </c>
      <c r="D220" s="150">
        <v>1808</v>
      </c>
      <c r="E220" s="28">
        <v>0</v>
      </c>
      <c r="F220" s="28">
        <v>0</v>
      </c>
      <c r="G220" s="28">
        <v>0</v>
      </c>
      <c r="H220" s="164" t="s">
        <v>948</v>
      </c>
    </row>
    <row r="221" spans="1:9">
      <c r="A221" s="149" t="s">
        <v>955</v>
      </c>
      <c r="B221" s="149" t="s">
        <v>956</v>
      </c>
      <c r="C221" s="150">
        <v>54596.160000000003</v>
      </c>
      <c r="D221" s="150">
        <v>54596.160000000003</v>
      </c>
      <c r="E221" s="28">
        <v>0</v>
      </c>
      <c r="F221" s="28">
        <v>0</v>
      </c>
      <c r="G221" s="28">
        <v>0</v>
      </c>
      <c r="H221" s="164" t="s">
        <v>948</v>
      </c>
    </row>
    <row r="222" spans="1:9">
      <c r="A222" s="149" t="s">
        <v>957</v>
      </c>
      <c r="B222" s="149" t="s">
        <v>958</v>
      </c>
      <c r="C222" s="150">
        <v>187246.62</v>
      </c>
      <c r="D222" s="150">
        <v>187246.62</v>
      </c>
      <c r="E222" s="28">
        <v>0</v>
      </c>
      <c r="F222" s="28">
        <v>0</v>
      </c>
      <c r="G222" s="28">
        <v>0</v>
      </c>
      <c r="H222" s="164" t="s">
        <v>948</v>
      </c>
    </row>
    <row r="223" spans="1:9">
      <c r="A223" s="149" t="s">
        <v>959</v>
      </c>
      <c r="B223" s="149" t="s">
        <v>857</v>
      </c>
      <c r="C223" s="150">
        <v>12697</v>
      </c>
      <c r="D223" s="150">
        <v>12697</v>
      </c>
      <c r="E223" s="28">
        <v>0</v>
      </c>
      <c r="F223" s="28">
        <v>0</v>
      </c>
      <c r="G223" s="28">
        <v>0</v>
      </c>
      <c r="H223" s="164" t="s">
        <v>948</v>
      </c>
    </row>
    <row r="224" spans="1:9">
      <c r="A224" s="149" t="s">
        <v>960</v>
      </c>
      <c r="B224" s="149" t="s">
        <v>961</v>
      </c>
      <c r="C224" s="150">
        <v>1303.58</v>
      </c>
      <c r="D224" s="150">
        <v>1303.58</v>
      </c>
      <c r="E224" s="28">
        <v>0</v>
      </c>
      <c r="F224" s="28">
        <v>0</v>
      </c>
      <c r="G224" s="28">
        <v>0</v>
      </c>
      <c r="H224" s="164" t="s">
        <v>948</v>
      </c>
    </row>
    <row r="225" spans="1:8">
      <c r="A225" s="149" t="s">
        <v>962</v>
      </c>
      <c r="B225" s="149" t="s">
        <v>873</v>
      </c>
      <c r="C225" s="150">
        <v>34521.629999999997</v>
      </c>
      <c r="D225" s="150">
        <v>34521.629999999997</v>
      </c>
      <c r="E225" s="28">
        <v>0</v>
      </c>
      <c r="F225" s="28">
        <v>0</v>
      </c>
      <c r="G225" s="28">
        <v>0</v>
      </c>
      <c r="H225" s="164" t="s">
        <v>948</v>
      </c>
    </row>
    <row r="226" spans="1:8">
      <c r="A226" s="149" t="s">
        <v>963</v>
      </c>
      <c r="B226" s="149" t="s">
        <v>964</v>
      </c>
      <c r="C226" s="150">
        <v>1248.02</v>
      </c>
      <c r="D226" s="150">
        <v>1248.02</v>
      </c>
      <c r="E226" s="28">
        <v>0</v>
      </c>
      <c r="F226" s="28">
        <v>0</v>
      </c>
      <c r="G226" s="28">
        <v>0</v>
      </c>
      <c r="H226" s="164" t="s">
        <v>948</v>
      </c>
    </row>
    <row r="227" spans="1:8">
      <c r="A227" s="149" t="s">
        <v>965</v>
      </c>
      <c r="B227" s="149" t="s">
        <v>966</v>
      </c>
      <c r="C227" s="150">
        <v>4063.7</v>
      </c>
      <c r="D227" s="150">
        <v>4063.7</v>
      </c>
      <c r="E227" s="28">
        <v>0</v>
      </c>
      <c r="F227" s="28">
        <v>0</v>
      </c>
      <c r="G227" s="28">
        <v>0</v>
      </c>
      <c r="H227" s="164" t="s">
        <v>948</v>
      </c>
    </row>
    <row r="228" spans="1:8">
      <c r="A228" s="149" t="s">
        <v>967</v>
      </c>
      <c r="B228" s="149" t="s">
        <v>968</v>
      </c>
      <c r="C228" s="150">
        <v>60</v>
      </c>
      <c r="D228" s="150">
        <v>60</v>
      </c>
      <c r="E228" s="28">
        <v>0</v>
      </c>
      <c r="F228" s="28">
        <v>0</v>
      </c>
      <c r="G228" s="28">
        <v>0</v>
      </c>
      <c r="H228" s="164" t="s">
        <v>948</v>
      </c>
    </row>
    <row r="229" spans="1:8">
      <c r="A229" s="149" t="s">
        <v>969</v>
      </c>
      <c r="B229" s="149" t="s">
        <v>970</v>
      </c>
      <c r="C229" s="150">
        <v>1575</v>
      </c>
      <c r="D229" s="150">
        <v>1575</v>
      </c>
      <c r="E229" s="28">
        <v>0</v>
      </c>
      <c r="F229" s="28">
        <v>0</v>
      </c>
      <c r="G229" s="28">
        <v>0</v>
      </c>
      <c r="H229" s="164" t="s">
        <v>948</v>
      </c>
    </row>
    <row r="230" spans="1:8">
      <c r="A230" s="149" t="s">
        <v>971</v>
      </c>
      <c r="B230" s="149" t="s">
        <v>972</v>
      </c>
      <c r="C230" s="150">
        <v>95154.8</v>
      </c>
      <c r="D230" s="150">
        <v>95154.8</v>
      </c>
      <c r="E230" s="28">
        <v>0</v>
      </c>
      <c r="F230" s="28">
        <v>0</v>
      </c>
      <c r="G230" s="28">
        <v>0</v>
      </c>
      <c r="H230" s="164" t="s">
        <v>948</v>
      </c>
    </row>
    <row r="231" spans="1:8">
      <c r="A231" s="149" t="s">
        <v>973</v>
      </c>
      <c r="B231" s="149" t="s">
        <v>974</v>
      </c>
      <c r="C231" s="150">
        <v>14500</v>
      </c>
      <c r="D231" s="150">
        <v>14500</v>
      </c>
      <c r="E231" s="28">
        <v>0</v>
      </c>
      <c r="F231" s="28">
        <v>0</v>
      </c>
      <c r="G231" s="28">
        <v>0</v>
      </c>
      <c r="H231" s="164" t="s">
        <v>948</v>
      </c>
    </row>
    <row r="232" spans="1:8">
      <c r="A232" s="149" t="s">
        <v>975</v>
      </c>
      <c r="B232" s="149" t="s">
        <v>976</v>
      </c>
      <c r="C232" s="150">
        <v>3900</v>
      </c>
      <c r="D232" s="150">
        <v>3900</v>
      </c>
      <c r="E232" s="28">
        <v>0</v>
      </c>
      <c r="F232" s="28">
        <v>0</v>
      </c>
      <c r="G232" s="28">
        <v>0</v>
      </c>
      <c r="H232" s="164" t="s">
        <v>948</v>
      </c>
    </row>
    <row r="233" spans="1:8">
      <c r="A233" s="149" t="s">
        <v>977</v>
      </c>
      <c r="B233" s="149" t="s">
        <v>978</v>
      </c>
      <c r="C233" s="150">
        <v>585</v>
      </c>
      <c r="D233" s="150">
        <v>585</v>
      </c>
      <c r="E233" s="28">
        <v>0</v>
      </c>
      <c r="F233" s="28">
        <v>0</v>
      </c>
      <c r="G233" s="28">
        <v>0</v>
      </c>
      <c r="H233" s="164" t="s">
        <v>948</v>
      </c>
    </row>
    <row r="234" spans="1:8">
      <c r="A234" s="149" t="s">
        <v>979</v>
      </c>
      <c r="B234" s="149" t="s">
        <v>980</v>
      </c>
      <c r="C234" s="150">
        <v>21750</v>
      </c>
      <c r="D234" s="150">
        <v>21750</v>
      </c>
      <c r="E234" s="28">
        <v>0</v>
      </c>
      <c r="F234" s="28">
        <v>0</v>
      </c>
      <c r="G234" s="28">
        <v>0</v>
      </c>
      <c r="H234" s="164" t="s">
        <v>948</v>
      </c>
    </row>
    <row r="235" spans="1:8">
      <c r="A235" s="149" t="s">
        <v>981</v>
      </c>
      <c r="B235" s="149" t="s">
        <v>982</v>
      </c>
      <c r="C235" s="150">
        <v>252833.6</v>
      </c>
      <c r="D235" s="150">
        <v>252833.6</v>
      </c>
      <c r="E235" s="28">
        <v>0</v>
      </c>
      <c r="F235" s="28">
        <v>0</v>
      </c>
      <c r="G235" s="28">
        <v>0</v>
      </c>
      <c r="H235" s="164" t="s">
        <v>948</v>
      </c>
    </row>
    <row r="236" spans="1:8">
      <c r="A236" s="149" t="s">
        <v>983</v>
      </c>
      <c r="B236" s="149" t="s">
        <v>984</v>
      </c>
      <c r="C236" s="150">
        <v>7077.16</v>
      </c>
      <c r="D236" s="150">
        <v>7077.16</v>
      </c>
      <c r="E236" s="28">
        <v>0</v>
      </c>
      <c r="F236" s="28">
        <v>0</v>
      </c>
      <c r="G236" s="28">
        <v>0</v>
      </c>
      <c r="H236" s="164" t="s">
        <v>948</v>
      </c>
    </row>
    <row r="237" spans="1:8">
      <c r="A237" s="149" t="s">
        <v>985</v>
      </c>
      <c r="B237" s="149" t="s">
        <v>986</v>
      </c>
      <c r="C237" s="150">
        <v>10208</v>
      </c>
      <c r="D237" s="150">
        <v>10208</v>
      </c>
      <c r="E237" s="28">
        <v>0</v>
      </c>
      <c r="F237" s="28">
        <v>0</v>
      </c>
      <c r="G237" s="28">
        <v>0</v>
      </c>
      <c r="H237" s="164" t="s">
        <v>948</v>
      </c>
    </row>
    <row r="238" spans="1:8">
      <c r="A238" s="149" t="s">
        <v>987</v>
      </c>
      <c r="B238" s="149" t="s">
        <v>988</v>
      </c>
      <c r="C238" s="150">
        <v>31212.33</v>
      </c>
      <c r="D238" s="150">
        <v>31212.33</v>
      </c>
      <c r="E238" s="28">
        <v>0</v>
      </c>
      <c r="F238" s="28">
        <v>0</v>
      </c>
      <c r="G238" s="28">
        <v>0</v>
      </c>
      <c r="H238" s="164" t="s">
        <v>948</v>
      </c>
    </row>
    <row r="239" spans="1:8">
      <c r="A239" s="149" t="s">
        <v>989</v>
      </c>
      <c r="B239" s="149" t="s">
        <v>990</v>
      </c>
      <c r="C239" s="150">
        <v>155.97</v>
      </c>
      <c r="D239" s="150">
        <v>155.97</v>
      </c>
      <c r="E239" s="28">
        <v>0</v>
      </c>
      <c r="F239" s="28">
        <v>0</v>
      </c>
      <c r="G239" s="28">
        <v>0</v>
      </c>
      <c r="H239" s="164" t="s">
        <v>948</v>
      </c>
    </row>
    <row r="240" spans="1:8">
      <c r="A240" s="149" t="s">
        <v>991</v>
      </c>
      <c r="B240" s="149" t="s">
        <v>992</v>
      </c>
      <c r="C240" s="150">
        <v>47328</v>
      </c>
      <c r="D240" s="150">
        <v>47328</v>
      </c>
      <c r="E240" s="28">
        <v>0</v>
      </c>
      <c r="F240" s="28">
        <v>0</v>
      </c>
      <c r="G240" s="28">
        <v>0</v>
      </c>
      <c r="H240" s="164" t="s">
        <v>948</v>
      </c>
    </row>
    <row r="241" spans="1:8">
      <c r="A241" s="149" t="s">
        <v>993</v>
      </c>
      <c r="B241" s="149" t="s">
        <v>994</v>
      </c>
      <c r="C241" s="150">
        <v>61401.8</v>
      </c>
      <c r="D241" s="150">
        <v>61401.8</v>
      </c>
      <c r="E241" s="28">
        <v>0</v>
      </c>
      <c r="F241" s="28">
        <v>0</v>
      </c>
      <c r="G241" s="28">
        <v>0</v>
      </c>
      <c r="H241" s="164" t="s">
        <v>948</v>
      </c>
    </row>
    <row r="242" spans="1:8">
      <c r="A242" s="149" t="s">
        <v>995</v>
      </c>
      <c r="B242" s="149" t="s">
        <v>920</v>
      </c>
      <c r="C242" s="150">
        <v>80532.42</v>
      </c>
      <c r="D242" s="150">
        <v>80532.42</v>
      </c>
      <c r="E242" s="28">
        <v>0</v>
      </c>
      <c r="F242" s="28">
        <v>0</v>
      </c>
      <c r="G242" s="28">
        <v>0</v>
      </c>
      <c r="H242" s="164" t="s">
        <v>948</v>
      </c>
    </row>
    <row r="243" spans="1:8">
      <c r="A243" s="149" t="s">
        <v>996</v>
      </c>
      <c r="B243" s="149" t="s">
        <v>997</v>
      </c>
      <c r="C243" s="150">
        <v>2701.94</v>
      </c>
      <c r="D243" s="150">
        <v>2701.94</v>
      </c>
      <c r="E243" s="28">
        <v>0</v>
      </c>
      <c r="F243" s="28">
        <v>0</v>
      </c>
      <c r="G243" s="28">
        <v>0</v>
      </c>
      <c r="H243" s="164" t="s">
        <v>948</v>
      </c>
    </row>
    <row r="244" spans="1:8">
      <c r="A244" s="149" t="s">
        <v>998</v>
      </c>
      <c r="B244" s="149" t="s">
        <v>999</v>
      </c>
      <c r="C244" s="150">
        <v>24657.57</v>
      </c>
      <c r="D244" s="150">
        <v>24657.57</v>
      </c>
      <c r="E244" s="28">
        <v>0</v>
      </c>
      <c r="F244" s="28">
        <v>0</v>
      </c>
      <c r="G244" s="28">
        <v>0</v>
      </c>
      <c r="H244" s="164" t="s">
        <v>948</v>
      </c>
    </row>
    <row r="245" spans="1:8">
      <c r="A245" s="149" t="s">
        <v>1000</v>
      </c>
      <c r="B245" s="149" t="s">
        <v>841</v>
      </c>
      <c r="C245" s="150">
        <v>279.57</v>
      </c>
      <c r="D245" s="150">
        <v>279.57</v>
      </c>
      <c r="E245" s="28">
        <v>0</v>
      </c>
      <c r="F245" s="28">
        <v>0</v>
      </c>
      <c r="G245" s="28">
        <v>0</v>
      </c>
      <c r="H245" s="164" t="s">
        <v>948</v>
      </c>
    </row>
    <row r="246" spans="1:8">
      <c r="A246" s="149" t="s">
        <v>1001</v>
      </c>
      <c r="B246" s="149" t="s">
        <v>1002</v>
      </c>
      <c r="C246" s="150">
        <v>437.5</v>
      </c>
      <c r="D246" s="150">
        <v>437.5</v>
      </c>
      <c r="E246" s="28">
        <v>0</v>
      </c>
      <c r="F246" s="28">
        <v>0</v>
      </c>
      <c r="G246" s="28">
        <v>0</v>
      </c>
      <c r="H246" s="164" t="s">
        <v>948</v>
      </c>
    </row>
    <row r="247" spans="1:8">
      <c r="A247" s="149" t="s">
        <v>1003</v>
      </c>
      <c r="B247" s="149" t="s">
        <v>1004</v>
      </c>
      <c r="C247" s="150">
        <v>696</v>
      </c>
      <c r="D247" s="150">
        <v>696</v>
      </c>
      <c r="E247" s="28">
        <v>0</v>
      </c>
      <c r="F247" s="28">
        <v>0</v>
      </c>
      <c r="G247" s="28">
        <v>0</v>
      </c>
      <c r="H247" s="164" t="s">
        <v>948</v>
      </c>
    </row>
    <row r="248" spans="1:8">
      <c r="A248" s="149" t="s">
        <v>1005</v>
      </c>
      <c r="B248" s="149" t="s">
        <v>1006</v>
      </c>
      <c r="C248" s="150">
        <v>12004</v>
      </c>
      <c r="D248" s="150">
        <v>12004</v>
      </c>
      <c r="E248" s="28">
        <v>0</v>
      </c>
      <c r="F248" s="28">
        <v>0</v>
      </c>
      <c r="G248" s="28">
        <v>0</v>
      </c>
      <c r="H248" s="164" t="s">
        <v>948</v>
      </c>
    </row>
    <row r="249" spans="1:8">
      <c r="A249" s="149" t="s">
        <v>1007</v>
      </c>
      <c r="B249" s="149" t="s">
        <v>1008</v>
      </c>
      <c r="C249" s="150">
        <v>400</v>
      </c>
      <c r="D249" s="150">
        <v>400</v>
      </c>
      <c r="E249" s="28">
        <v>0</v>
      </c>
      <c r="F249" s="28">
        <v>0</v>
      </c>
      <c r="G249" s="28">
        <v>0</v>
      </c>
      <c r="H249" s="164" t="s">
        <v>948</v>
      </c>
    </row>
    <row r="250" spans="1:8">
      <c r="A250" s="149" t="s">
        <v>1009</v>
      </c>
      <c r="B250" s="149" t="s">
        <v>1010</v>
      </c>
      <c r="C250" s="150">
        <v>8033</v>
      </c>
      <c r="D250" s="150">
        <v>8033</v>
      </c>
      <c r="E250" s="28">
        <v>0</v>
      </c>
      <c r="F250" s="28">
        <v>0</v>
      </c>
      <c r="G250" s="28">
        <v>0</v>
      </c>
      <c r="H250" s="164" t="s">
        <v>948</v>
      </c>
    </row>
    <row r="251" spans="1:8">
      <c r="A251" s="149" t="s">
        <v>1011</v>
      </c>
      <c r="B251" s="149" t="s">
        <v>1012</v>
      </c>
      <c r="C251" s="150">
        <v>160</v>
      </c>
      <c r="D251" s="150">
        <v>160</v>
      </c>
      <c r="E251" s="28">
        <v>0</v>
      </c>
      <c r="F251" s="28">
        <v>0</v>
      </c>
      <c r="G251" s="28">
        <v>0</v>
      </c>
      <c r="H251" s="164" t="s">
        <v>948</v>
      </c>
    </row>
    <row r="252" spans="1:8">
      <c r="A252" s="149" t="s">
        <v>1013</v>
      </c>
      <c r="B252" s="149" t="s">
        <v>1014</v>
      </c>
      <c r="C252" s="150">
        <v>4688.05</v>
      </c>
      <c r="D252" s="150">
        <v>4688.05</v>
      </c>
      <c r="E252" s="28">
        <v>0</v>
      </c>
      <c r="F252" s="28">
        <v>0</v>
      </c>
      <c r="G252" s="28">
        <v>0</v>
      </c>
      <c r="H252" s="164" t="s">
        <v>948</v>
      </c>
    </row>
    <row r="253" spans="1:8">
      <c r="A253" s="149" t="s">
        <v>1015</v>
      </c>
      <c r="B253" s="149" t="s">
        <v>1016</v>
      </c>
      <c r="C253" s="150">
        <v>4791.24</v>
      </c>
      <c r="D253" s="150">
        <v>4791.24</v>
      </c>
      <c r="E253" s="28">
        <v>0</v>
      </c>
      <c r="F253" s="28">
        <v>0</v>
      </c>
      <c r="G253" s="28">
        <v>0</v>
      </c>
      <c r="H253" s="164" t="s">
        <v>948</v>
      </c>
    </row>
    <row r="254" spans="1:8">
      <c r="A254" s="149" t="s">
        <v>1017</v>
      </c>
      <c r="B254" s="149" t="s">
        <v>1018</v>
      </c>
      <c r="C254" s="150">
        <v>745.45</v>
      </c>
      <c r="D254" s="150">
        <v>745.45</v>
      </c>
      <c r="E254" s="28">
        <v>0</v>
      </c>
      <c r="F254" s="28">
        <v>0</v>
      </c>
      <c r="G254" s="28">
        <v>0</v>
      </c>
      <c r="H254" s="164" t="s">
        <v>948</v>
      </c>
    </row>
    <row r="255" spans="1:8">
      <c r="A255" s="149" t="s">
        <v>1019</v>
      </c>
      <c r="B255" s="149" t="s">
        <v>1020</v>
      </c>
      <c r="C255" s="150">
        <v>1160</v>
      </c>
      <c r="D255" s="150">
        <v>1160</v>
      </c>
      <c r="E255" s="28">
        <v>0</v>
      </c>
      <c r="F255" s="28">
        <v>0</v>
      </c>
      <c r="G255" s="28">
        <v>0</v>
      </c>
      <c r="H255" s="164" t="s">
        <v>948</v>
      </c>
    </row>
    <row r="256" spans="1:8">
      <c r="A256" s="149" t="s">
        <v>1021</v>
      </c>
      <c r="B256" s="149" t="s">
        <v>911</v>
      </c>
      <c r="C256" s="150">
        <v>4793.25</v>
      </c>
      <c r="D256" s="150">
        <v>4793.25</v>
      </c>
      <c r="E256" s="28">
        <v>0</v>
      </c>
      <c r="F256" s="28">
        <v>0</v>
      </c>
      <c r="G256" s="28">
        <v>0</v>
      </c>
      <c r="H256" s="164" t="s">
        <v>948</v>
      </c>
    </row>
    <row r="257" spans="1:8">
      <c r="A257" s="149" t="s">
        <v>1022</v>
      </c>
      <c r="B257" s="149" t="s">
        <v>1023</v>
      </c>
      <c r="C257" s="150">
        <v>2714.4</v>
      </c>
      <c r="D257" s="150">
        <v>2714.4</v>
      </c>
      <c r="E257" s="28">
        <v>0</v>
      </c>
      <c r="F257" s="28">
        <v>0</v>
      </c>
      <c r="G257" s="28">
        <v>0</v>
      </c>
      <c r="H257" s="164" t="s">
        <v>948</v>
      </c>
    </row>
    <row r="258" spans="1:8">
      <c r="A258" s="149" t="s">
        <v>1024</v>
      </c>
      <c r="B258" s="149" t="s">
        <v>1025</v>
      </c>
      <c r="C258" s="150">
        <v>2320</v>
      </c>
      <c r="D258" s="150">
        <v>2320</v>
      </c>
      <c r="E258" s="28">
        <v>0</v>
      </c>
      <c r="F258" s="28">
        <v>0</v>
      </c>
      <c r="G258" s="28">
        <v>0</v>
      </c>
      <c r="H258" s="164" t="s">
        <v>948</v>
      </c>
    </row>
    <row r="259" spans="1:8">
      <c r="A259" s="149" t="s">
        <v>1026</v>
      </c>
      <c r="B259" s="149" t="s">
        <v>1027</v>
      </c>
      <c r="C259" s="150">
        <v>400</v>
      </c>
      <c r="D259" s="150">
        <v>400</v>
      </c>
      <c r="E259" s="28">
        <v>0</v>
      </c>
      <c r="F259" s="28">
        <v>0</v>
      </c>
      <c r="G259" s="28">
        <v>0</v>
      </c>
      <c r="H259" s="164" t="s">
        <v>948</v>
      </c>
    </row>
    <row r="260" spans="1:8">
      <c r="A260" s="149" t="s">
        <v>1028</v>
      </c>
      <c r="B260" s="149" t="s">
        <v>1029</v>
      </c>
      <c r="C260" s="150">
        <v>14790</v>
      </c>
      <c r="D260" s="150">
        <v>14790</v>
      </c>
      <c r="E260" s="28">
        <v>0</v>
      </c>
      <c r="F260" s="28">
        <v>0</v>
      </c>
      <c r="G260" s="28">
        <v>0</v>
      </c>
      <c r="H260" s="164" t="s">
        <v>948</v>
      </c>
    </row>
    <row r="261" spans="1:8">
      <c r="A261" s="149" t="s">
        <v>1030</v>
      </c>
      <c r="B261" s="149" t="s">
        <v>1031</v>
      </c>
      <c r="C261" s="150">
        <v>200</v>
      </c>
      <c r="D261" s="150">
        <v>200</v>
      </c>
      <c r="E261" s="28">
        <v>0</v>
      </c>
      <c r="F261" s="28">
        <v>0</v>
      </c>
      <c r="G261" s="28">
        <v>0</v>
      </c>
      <c r="H261" s="164" t="s">
        <v>948</v>
      </c>
    </row>
    <row r="262" spans="1:8">
      <c r="A262" s="149" t="s">
        <v>1032</v>
      </c>
      <c r="B262" s="149" t="s">
        <v>1033</v>
      </c>
      <c r="C262" s="150">
        <v>61097.2</v>
      </c>
      <c r="D262" s="150">
        <v>61097.2</v>
      </c>
      <c r="E262" s="28">
        <v>0</v>
      </c>
      <c r="F262" s="28">
        <v>0</v>
      </c>
      <c r="G262" s="28">
        <v>0</v>
      </c>
      <c r="H262" s="164" t="s">
        <v>948</v>
      </c>
    </row>
    <row r="263" spans="1:8">
      <c r="A263" s="149" t="s">
        <v>1034</v>
      </c>
      <c r="B263" s="149" t="s">
        <v>1035</v>
      </c>
      <c r="C263" s="150">
        <v>9006.1299999999992</v>
      </c>
      <c r="D263" s="150">
        <v>9006.1299999999992</v>
      </c>
      <c r="E263" s="28">
        <v>0</v>
      </c>
      <c r="F263" s="28">
        <v>0</v>
      </c>
      <c r="G263" s="28">
        <v>0</v>
      </c>
      <c r="H263" s="164" t="s">
        <v>948</v>
      </c>
    </row>
    <row r="264" spans="1:8">
      <c r="A264" s="149" t="s">
        <v>1036</v>
      </c>
      <c r="B264" s="149" t="s">
        <v>1037</v>
      </c>
      <c r="C264" s="150">
        <v>12011.7</v>
      </c>
      <c r="D264" s="150">
        <v>12011.7</v>
      </c>
      <c r="E264" s="28">
        <v>0</v>
      </c>
      <c r="F264" s="28">
        <v>0</v>
      </c>
      <c r="G264" s="28">
        <v>0</v>
      </c>
      <c r="H264" s="164" t="s">
        <v>948</v>
      </c>
    </row>
    <row r="265" spans="1:8">
      <c r="A265" s="149" t="s">
        <v>1038</v>
      </c>
      <c r="B265" s="149" t="s">
        <v>1039</v>
      </c>
      <c r="C265" s="150">
        <v>11999.99</v>
      </c>
      <c r="D265" s="150">
        <v>11999.99</v>
      </c>
      <c r="E265" s="28">
        <v>0</v>
      </c>
      <c r="F265" s="28">
        <v>0</v>
      </c>
      <c r="G265" s="28">
        <v>0</v>
      </c>
      <c r="H265" s="164" t="s">
        <v>948</v>
      </c>
    </row>
    <row r="266" spans="1:8">
      <c r="A266" s="149" t="s">
        <v>1040</v>
      </c>
      <c r="B266" s="149" t="s">
        <v>1041</v>
      </c>
      <c r="C266" s="150">
        <v>600</v>
      </c>
      <c r="D266" s="150">
        <v>600</v>
      </c>
      <c r="E266" s="28">
        <v>0</v>
      </c>
      <c r="F266" s="28">
        <v>0</v>
      </c>
      <c r="G266" s="28">
        <v>0</v>
      </c>
      <c r="H266" s="164" t="s">
        <v>948</v>
      </c>
    </row>
    <row r="267" spans="1:8">
      <c r="A267" s="149" t="s">
        <v>1042</v>
      </c>
      <c r="B267" s="149" t="s">
        <v>1043</v>
      </c>
      <c r="C267" s="150">
        <v>4251.3999999999996</v>
      </c>
      <c r="D267" s="150">
        <v>4251.3999999999996</v>
      </c>
      <c r="E267" s="28">
        <v>0</v>
      </c>
      <c r="F267" s="28">
        <v>0</v>
      </c>
      <c r="G267" s="28">
        <v>0</v>
      </c>
      <c r="H267" s="164" t="s">
        <v>948</v>
      </c>
    </row>
    <row r="268" spans="1:8">
      <c r="A268" s="149" t="s">
        <v>1044</v>
      </c>
      <c r="B268" s="149" t="s">
        <v>1045</v>
      </c>
      <c r="C268" s="150">
        <v>24806.6</v>
      </c>
      <c r="D268" s="150">
        <v>24806.6</v>
      </c>
      <c r="E268" s="28">
        <v>0</v>
      </c>
      <c r="F268" s="28">
        <v>0</v>
      </c>
      <c r="G268" s="28">
        <v>0</v>
      </c>
      <c r="H268" s="164" t="s">
        <v>948</v>
      </c>
    </row>
    <row r="269" spans="1:8">
      <c r="A269" s="149" t="s">
        <v>1046</v>
      </c>
      <c r="B269" s="149" t="s">
        <v>1047</v>
      </c>
      <c r="C269" s="150">
        <v>13920</v>
      </c>
      <c r="D269" s="150">
        <v>13920</v>
      </c>
      <c r="E269" s="28">
        <v>0</v>
      </c>
      <c r="F269" s="28">
        <v>0</v>
      </c>
      <c r="G269" s="28">
        <v>0</v>
      </c>
      <c r="H269" s="164" t="s">
        <v>948</v>
      </c>
    </row>
    <row r="270" spans="1:8">
      <c r="A270" s="149" t="s">
        <v>1048</v>
      </c>
      <c r="B270" s="149" t="s">
        <v>1049</v>
      </c>
      <c r="C270" s="150">
        <v>2784</v>
      </c>
      <c r="D270" s="150">
        <v>2784</v>
      </c>
      <c r="E270" s="28">
        <v>0</v>
      </c>
      <c r="F270" s="28">
        <v>0</v>
      </c>
      <c r="G270" s="28">
        <v>0</v>
      </c>
      <c r="H270" s="164" t="s">
        <v>948</v>
      </c>
    </row>
    <row r="271" spans="1:8">
      <c r="A271" s="149" t="s">
        <v>1050</v>
      </c>
      <c r="B271" s="149" t="s">
        <v>1051</v>
      </c>
      <c r="C271" s="150">
        <v>46016.04</v>
      </c>
      <c r="D271" s="150">
        <v>46016.04</v>
      </c>
      <c r="E271" s="28">
        <v>0</v>
      </c>
      <c r="F271" s="28">
        <v>0</v>
      </c>
      <c r="G271" s="28">
        <v>0</v>
      </c>
      <c r="H271" s="164" t="s">
        <v>948</v>
      </c>
    </row>
    <row r="272" spans="1:8">
      <c r="A272" s="149" t="s">
        <v>1052</v>
      </c>
      <c r="B272" s="149" t="s">
        <v>1053</v>
      </c>
      <c r="C272" s="150">
        <v>2949.3</v>
      </c>
      <c r="D272" s="150">
        <v>2949.3</v>
      </c>
      <c r="E272" s="28">
        <v>0</v>
      </c>
      <c r="F272" s="28">
        <v>0</v>
      </c>
      <c r="G272" s="28">
        <v>0</v>
      </c>
      <c r="H272" s="164" t="s">
        <v>948</v>
      </c>
    </row>
    <row r="273" spans="1:8">
      <c r="A273" s="149" t="s">
        <v>1054</v>
      </c>
      <c r="B273" s="149" t="s">
        <v>1055</v>
      </c>
      <c r="C273" s="150">
        <v>16356</v>
      </c>
      <c r="D273" s="150">
        <v>16356</v>
      </c>
      <c r="E273" s="28">
        <v>0</v>
      </c>
      <c r="F273" s="28">
        <v>0</v>
      </c>
      <c r="G273" s="28">
        <v>0</v>
      </c>
      <c r="H273" s="164" t="s">
        <v>948</v>
      </c>
    </row>
    <row r="274" spans="1:8">
      <c r="A274" s="149" t="s">
        <v>1056</v>
      </c>
      <c r="B274" s="149" t="s">
        <v>1057</v>
      </c>
      <c r="C274" s="150">
        <v>28884</v>
      </c>
      <c r="D274" s="150">
        <v>28884</v>
      </c>
      <c r="E274" s="28">
        <v>0</v>
      </c>
      <c r="F274" s="28">
        <v>0</v>
      </c>
      <c r="G274" s="28">
        <v>0</v>
      </c>
      <c r="H274" s="164" t="s">
        <v>948</v>
      </c>
    </row>
    <row r="275" spans="1:8">
      <c r="A275" s="149" t="s">
        <v>1058</v>
      </c>
      <c r="B275" s="149" t="s">
        <v>1059</v>
      </c>
      <c r="C275" s="150">
        <v>8274.1299999999992</v>
      </c>
      <c r="D275" s="150">
        <v>8274.1299999999992</v>
      </c>
      <c r="E275" s="28">
        <v>0</v>
      </c>
      <c r="F275" s="28">
        <v>0</v>
      </c>
      <c r="G275" s="28">
        <v>0</v>
      </c>
      <c r="H275" s="164" t="s">
        <v>948</v>
      </c>
    </row>
    <row r="276" spans="1:8">
      <c r="A276" s="149" t="s">
        <v>1060</v>
      </c>
      <c r="B276" s="149" t="s">
        <v>1061</v>
      </c>
      <c r="C276" s="150">
        <v>5800</v>
      </c>
      <c r="D276" s="150">
        <v>5800</v>
      </c>
      <c r="E276" s="28">
        <v>0</v>
      </c>
      <c r="F276" s="28">
        <v>0</v>
      </c>
      <c r="G276" s="28">
        <v>0</v>
      </c>
      <c r="H276" s="164" t="s">
        <v>948</v>
      </c>
    </row>
    <row r="277" spans="1:8" ht="22.5">
      <c r="A277" s="149" t="s">
        <v>1062</v>
      </c>
      <c r="B277" s="149" t="s">
        <v>1063</v>
      </c>
      <c r="C277" s="150">
        <v>5800</v>
      </c>
      <c r="D277" s="150">
        <v>5800</v>
      </c>
      <c r="E277" s="28">
        <v>0</v>
      </c>
      <c r="F277" s="28">
        <v>0</v>
      </c>
      <c r="G277" s="28">
        <v>0</v>
      </c>
      <c r="H277" s="164" t="s">
        <v>948</v>
      </c>
    </row>
    <row r="278" spans="1:8">
      <c r="A278" s="149" t="s">
        <v>1064</v>
      </c>
      <c r="B278" s="149" t="s">
        <v>1065</v>
      </c>
      <c r="C278" s="150">
        <v>11600</v>
      </c>
      <c r="D278" s="150">
        <v>11600</v>
      </c>
      <c r="E278" s="28">
        <v>0</v>
      </c>
      <c r="F278" s="28">
        <v>0</v>
      </c>
      <c r="G278" s="28">
        <v>0</v>
      </c>
      <c r="H278" s="164" t="s">
        <v>948</v>
      </c>
    </row>
    <row r="279" spans="1:8">
      <c r="A279" s="149" t="s">
        <v>1066</v>
      </c>
      <c r="B279" s="149" t="s">
        <v>1067</v>
      </c>
      <c r="C279" s="150">
        <v>49880</v>
      </c>
      <c r="D279" s="150">
        <v>49880</v>
      </c>
      <c r="E279" s="28">
        <v>0</v>
      </c>
      <c r="F279" s="28">
        <v>0</v>
      </c>
      <c r="G279" s="28">
        <v>0</v>
      </c>
      <c r="H279" s="164" t="s">
        <v>948</v>
      </c>
    </row>
    <row r="280" spans="1:8">
      <c r="A280" s="149" t="s">
        <v>1068</v>
      </c>
      <c r="B280" s="149" t="s">
        <v>1069</v>
      </c>
      <c r="C280" s="150">
        <v>5000.01</v>
      </c>
      <c r="D280" s="150">
        <v>5000.01</v>
      </c>
      <c r="E280" s="28">
        <v>0</v>
      </c>
      <c r="F280" s="28">
        <v>0</v>
      </c>
      <c r="G280" s="28">
        <v>0</v>
      </c>
      <c r="H280" s="164" t="s">
        <v>948</v>
      </c>
    </row>
    <row r="281" spans="1:8">
      <c r="A281" s="149" t="s">
        <v>1070</v>
      </c>
      <c r="B281" s="149" t="s">
        <v>1071</v>
      </c>
      <c r="C281" s="150">
        <v>15660</v>
      </c>
      <c r="D281" s="150">
        <v>15660</v>
      </c>
      <c r="E281" s="28">
        <v>0</v>
      </c>
      <c r="F281" s="28">
        <v>0</v>
      </c>
      <c r="G281" s="28">
        <v>0</v>
      </c>
      <c r="H281" s="164" t="s">
        <v>948</v>
      </c>
    </row>
    <row r="282" spans="1:8">
      <c r="A282" s="149" t="s">
        <v>1072</v>
      </c>
      <c r="B282" s="149" t="s">
        <v>1073</v>
      </c>
      <c r="C282" s="150">
        <v>4378.3</v>
      </c>
      <c r="D282" s="150">
        <v>4378.3</v>
      </c>
      <c r="E282" s="28">
        <v>0</v>
      </c>
      <c r="F282" s="28">
        <v>0</v>
      </c>
      <c r="G282" s="28">
        <v>0</v>
      </c>
      <c r="H282" s="164" t="s">
        <v>948</v>
      </c>
    </row>
    <row r="283" spans="1:8">
      <c r="A283" s="149" t="s">
        <v>1074</v>
      </c>
      <c r="B283" s="149" t="s">
        <v>1075</v>
      </c>
      <c r="C283" s="150">
        <v>31732.05</v>
      </c>
      <c r="D283" s="150">
        <v>31732.05</v>
      </c>
      <c r="E283" s="28">
        <v>0</v>
      </c>
      <c r="F283" s="28">
        <v>0</v>
      </c>
      <c r="G283" s="28">
        <v>0</v>
      </c>
      <c r="H283" s="164" t="s">
        <v>948</v>
      </c>
    </row>
    <row r="284" spans="1:8">
      <c r="A284" s="149" t="s">
        <v>1076</v>
      </c>
      <c r="B284" s="149" t="s">
        <v>1077</v>
      </c>
      <c r="C284" s="150">
        <v>19820.04</v>
      </c>
      <c r="D284" s="150">
        <v>19820.04</v>
      </c>
      <c r="E284" s="28">
        <v>0</v>
      </c>
      <c r="F284" s="28">
        <v>0</v>
      </c>
      <c r="G284" s="28">
        <v>0</v>
      </c>
      <c r="H284" s="164" t="s">
        <v>948</v>
      </c>
    </row>
    <row r="285" spans="1:8">
      <c r="A285" s="149" t="s">
        <v>1078</v>
      </c>
      <c r="B285" s="149" t="s">
        <v>1079</v>
      </c>
      <c r="C285" s="150">
        <v>29583.27</v>
      </c>
      <c r="D285" s="150">
        <v>29583.27</v>
      </c>
      <c r="E285" s="28">
        <v>0</v>
      </c>
      <c r="F285" s="28">
        <v>0</v>
      </c>
      <c r="G285" s="28">
        <v>0</v>
      </c>
      <c r="H285" s="164" t="s">
        <v>948</v>
      </c>
    </row>
    <row r="286" spans="1:8">
      <c r="A286" s="149" t="s">
        <v>1080</v>
      </c>
      <c r="B286" s="149" t="s">
        <v>1081</v>
      </c>
      <c r="C286" s="150">
        <v>10400</v>
      </c>
      <c r="D286" s="150">
        <v>10400</v>
      </c>
      <c r="E286" s="28">
        <v>0</v>
      </c>
      <c r="F286" s="28">
        <v>0</v>
      </c>
      <c r="G286" s="28">
        <v>0</v>
      </c>
      <c r="H286" s="164" t="s">
        <v>948</v>
      </c>
    </row>
    <row r="287" spans="1:8">
      <c r="A287" s="149" t="s">
        <v>1082</v>
      </c>
      <c r="B287" s="149" t="s">
        <v>1083</v>
      </c>
      <c r="C287" s="150">
        <v>11600</v>
      </c>
      <c r="D287" s="150">
        <v>11600</v>
      </c>
      <c r="E287" s="28">
        <v>0</v>
      </c>
      <c r="F287" s="28">
        <v>0</v>
      </c>
      <c r="G287" s="28">
        <v>0</v>
      </c>
      <c r="H287" s="164" t="s">
        <v>948</v>
      </c>
    </row>
    <row r="288" spans="1:8">
      <c r="A288" s="149" t="s">
        <v>1084</v>
      </c>
      <c r="B288" s="149" t="s">
        <v>1085</v>
      </c>
      <c r="C288" s="150">
        <v>3150</v>
      </c>
      <c r="D288" s="150">
        <v>3150</v>
      </c>
      <c r="E288" s="28">
        <v>0</v>
      </c>
      <c r="F288" s="28">
        <v>0</v>
      </c>
      <c r="G288" s="28">
        <v>0</v>
      </c>
      <c r="H288" s="164" t="s">
        <v>948</v>
      </c>
    </row>
    <row r="289" spans="1:8">
      <c r="A289" s="27">
        <v>2113</v>
      </c>
      <c r="B289" s="25" t="s">
        <v>222</v>
      </c>
      <c r="C289" s="28">
        <v>0</v>
      </c>
      <c r="D289" s="28">
        <v>0</v>
      </c>
      <c r="E289" s="28">
        <v>0</v>
      </c>
      <c r="F289" s="28">
        <v>0</v>
      </c>
      <c r="G289" s="28">
        <v>0</v>
      </c>
    </row>
    <row r="290" spans="1:8">
      <c r="A290" s="27">
        <v>2114</v>
      </c>
      <c r="B290" s="25" t="s">
        <v>223</v>
      </c>
      <c r="C290" s="28">
        <v>0</v>
      </c>
      <c r="D290" s="28">
        <v>0</v>
      </c>
      <c r="E290" s="28">
        <v>0</v>
      </c>
      <c r="F290" s="28">
        <v>0</v>
      </c>
      <c r="G290" s="28">
        <v>0</v>
      </c>
    </row>
    <row r="291" spans="1:8">
      <c r="A291" s="27">
        <v>2115</v>
      </c>
      <c r="B291" s="25" t="s">
        <v>224</v>
      </c>
      <c r="C291" s="28">
        <v>0</v>
      </c>
      <c r="D291" s="28">
        <v>0</v>
      </c>
      <c r="E291" s="28">
        <v>0</v>
      </c>
      <c r="F291" s="28">
        <v>0</v>
      </c>
      <c r="G291" s="28">
        <v>0</v>
      </c>
    </row>
    <row r="292" spans="1:8">
      <c r="A292" s="27">
        <v>2116</v>
      </c>
      <c r="B292" s="25" t="s">
        <v>225</v>
      </c>
      <c r="C292" s="28">
        <v>0</v>
      </c>
      <c r="D292" s="28">
        <v>0</v>
      </c>
      <c r="E292" s="28">
        <v>0</v>
      </c>
      <c r="F292" s="28">
        <v>0</v>
      </c>
      <c r="G292" s="28">
        <v>0</v>
      </c>
    </row>
    <row r="293" spans="1:8">
      <c r="A293" s="27">
        <v>2117</v>
      </c>
      <c r="B293" s="25" t="s">
        <v>226</v>
      </c>
      <c r="C293" s="99">
        <f>SUM(C294:C304)</f>
        <v>1420197.16</v>
      </c>
      <c r="D293" s="99">
        <f>SUM(D294:D304)</f>
        <v>1420197.16</v>
      </c>
      <c r="E293" s="99">
        <v>0</v>
      </c>
      <c r="F293" s="99">
        <v>0</v>
      </c>
      <c r="G293" s="99">
        <v>0</v>
      </c>
    </row>
    <row r="294" spans="1:8" ht="22.5">
      <c r="A294" s="149" t="s">
        <v>1086</v>
      </c>
      <c r="B294" s="149" t="s">
        <v>1087</v>
      </c>
      <c r="C294" s="150">
        <v>66472.86</v>
      </c>
      <c r="D294" s="150">
        <v>66472.86</v>
      </c>
      <c r="E294" s="28">
        <v>0</v>
      </c>
      <c r="F294" s="28">
        <v>0</v>
      </c>
      <c r="G294" s="28">
        <v>0</v>
      </c>
      <c r="H294" s="164" t="s">
        <v>1088</v>
      </c>
    </row>
    <row r="295" spans="1:8" ht="22.5">
      <c r="A295" s="149" t="s">
        <v>1089</v>
      </c>
      <c r="B295" s="149" t="s">
        <v>1090</v>
      </c>
      <c r="C295" s="150">
        <v>545056.63</v>
      </c>
      <c r="D295" s="150">
        <v>545056.63</v>
      </c>
      <c r="E295" s="28">
        <v>0</v>
      </c>
      <c r="F295" s="28">
        <v>0</v>
      </c>
      <c r="G295" s="28">
        <v>0</v>
      </c>
      <c r="H295" s="164" t="s">
        <v>1088</v>
      </c>
    </row>
    <row r="296" spans="1:8" ht="22.5">
      <c r="A296" s="149" t="s">
        <v>1091</v>
      </c>
      <c r="B296" s="149" t="s">
        <v>1092</v>
      </c>
      <c r="C296" s="150">
        <v>-198816.9</v>
      </c>
      <c r="D296" s="150">
        <v>-198816.9</v>
      </c>
      <c r="E296" s="28">
        <v>0</v>
      </c>
      <c r="F296" s="28">
        <v>0</v>
      </c>
      <c r="G296" s="28">
        <v>0</v>
      </c>
      <c r="H296" s="164" t="s">
        <v>1088</v>
      </c>
    </row>
    <row r="297" spans="1:8" ht="22.5">
      <c r="A297" s="149" t="s">
        <v>1093</v>
      </c>
      <c r="B297" s="149" t="s">
        <v>1094</v>
      </c>
      <c r="C297" s="150">
        <v>5214.8100000000004</v>
      </c>
      <c r="D297" s="150">
        <v>5214.8100000000004</v>
      </c>
      <c r="E297" s="28">
        <v>0</v>
      </c>
      <c r="F297" s="28">
        <v>0</v>
      </c>
      <c r="G297" s="28">
        <v>0</v>
      </c>
      <c r="H297" s="164" t="s">
        <v>1088</v>
      </c>
    </row>
    <row r="298" spans="1:8" ht="22.5">
      <c r="A298" s="149" t="s">
        <v>1095</v>
      </c>
      <c r="B298" s="149" t="s">
        <v>1096</v>
      </c>
      <c r="C298" s="150">
        <v>2866.34</v>
      </c>
      <c r="D298" s="150">
        <v>2866.34</v>
      </c>
      <c r="E298" s="28">
        <v>0</v>
      </c>
      <c r="F298" s="28">
        <v>0</v>
      </c>
      <c r="G298" s="28">
        <v>0</v>
      </c>
      <c r="H298" s="164" t="s">
        <v>1088</v>
      </c>
    </row>
    <row r="299" spans="1:8" ht="22.5">
      <c r="A299" s="149" t="s">
        <v>1097</v>
      </c>
      <c r="B299" s="149" t="s">
        <v>1098</v>
      </c>
      <c r="C299" s="150">
        <v>107671</v>
      </c>
      <c r="D299" s="150">
        <v>107671</v>
      </c>
      <c r="E299" s="28">
        <v>0</v>
      </c>
      <c r="F299" s="28">
        <v>0</v>
      </c>
      <c r="G299" s="28">
        <v>0</v>
      </c>
      <c r="H299" s="164" t="s">
        <v>1088</v>
      </c>
    </row>
    <row r="300" spans="1:8" ht="22.5">
      <c r="A300" s="149" t="s">
        <v>1099</v>
      </c>
      <c r="B300" s="149" t="s">
        <v>1100</v>
      </c>
      <c r="C300" s="150">
        <v>53359.49</v>
      </c>
      <c r="D300" s="150">
        <v>53359.49</v>
      </c>
      <c r="E300" s="28">
        <v>0</v>
      </c>
      <c r="F300" s="28">
        <v>0</v>
      </c>
      <c r="G300" s="28">
        <v>0</v>
      </c>
      <c r="H300" s="164" t="s">
        <v>1088</v>
      </c>
    </row>
    <row r="301" spans="1:8" ht="33.75">
      <c r="A301" s="149" t="s">
        <v>1101</v>
      </c>
      <c r="B301" s="149" t="s">
        <v>1102</v>
      </c>
      <c r="C301" s="150">
        <v>267031.26</v>
      </c>
      <c r="D301" s="150">
        <v>267031.26</v>
      </c>
      <c r="E301" s="28">
        <v>0</v>
      </c>
      <c r="F301" s="28">
        <v>0</v>
      </c>
      <c r="G301" s="28">
        <v>0</v>
      </c>
      <c r="H301" s="164" t="s">
        <v>1103</v>
      </c>
    </row>
    <row r="302" spans="1:8" ht="33.75">
      <c r="A302" s="149" t="s">
        <v>1104</v>
      </c>
      <c r="B302" s="149" t="s">
        <v>1105</v>
      </c>
      <c r="C302" s="150">
        <v>312670.21000000002</v>
      </c>
      <c r="D302" s="150">
        <v>312670.21000000002</v>
      </c>
      <c r="E302" s="28">
        <v>0</v>
      </c>
      <c r="F302" s="28">
        <v>0</v>
      </c>
      <c r="G302" s="28">
        <v>0</v>
      </c>
      <c r="H302" s="164" t="s">
        <v>1103</v>
      </c>
    </row>
    <row r="303" spans="1:8" ht="33.75">
      <c r="A303" s="149" t="s">
        <v>1106</v>
      </c>
      <c r="B303" s="149" t="s">
        <v>1107</v>
      </c>
      <c r="C303" s="150">
        <v>249152.48</v>
      </c>
      <c r="D303" s="150">
        <v>249152.48</v>
      </c>
      <c r="E303" s="28">
        <v>0</v>
      </c>
      <c r="F303" s="28">
        <v>0</v>
      </c>
      <c r="G303" s="28">
        <v>0</v>
      </c>
      <c r="H303" s="164" t="s">
        <v>1103</v>
      </c>
    </row>
    <row r="304" spans="1:8" ht="22.5">
      <c r="A304" s="149" t="s">
        <v>1108</v>
      </c>
      <c r="B304" s="149" t="s">
        <v>1109</v>
      </c>
      <c r="C304" s="150">
        <v>9518.98</v>
      </c>
      <c r="D304" s="150">
        <v>9518.98</v>
      </c>
      <c r="E304" s="28">
        <v>0</v>
      </c>
      <c r="F304" s="28">
        <v>0</v>
      </c>
      <c r="G304" s="28">
        <v>0</v>
      </c>
      <c r="H304" s="164" t="s">
        <v>1110</v>
      </c>
    </row>
    <row r="305" spans="1:8">
      <c r="A305" s="27">
        <v>2118</v>
      </c>
      <c r="B305" s="25" t="s">
        <v>227</v>
      </c>
      <c r="C305" s="28">
        <v>0</v>
      </c>
      <c r="D305" s="28">
        <v>0</v>
      </c>
      <c r="E305" s="28">
        <v>0</v>
      </c>
      <c r="F305" s="28">
        <v>0</v>
      </c>
      <c r="G305" s="28">
        <v>0</v>
      </c>
    </row>
    <row r="306" spans="1:8">
      <c r="A306" s="27">
        <v>2119</v>
      </c>
      <c r="B306" s="25" t="s">
        <v>228</v>
      </c>
      <c r="C306" s="99">
        <f>SUM(C307:C379)</f>
        <v>1096607.97</v>
      </c>
      <c r="D306" s="99">
        <f>SUM(D307:D379)</f>
        <v>1096224.69</v>
      </c>
      <c r="E306" s="99">
        <f t="shared" ref="E306:G306" si="6">SUM(E307:E379)</f>
        <v>383.28</v>
      </c>
      <c r="F306" s="99">
        <f t="shared" si="6"/>
        <v>0</v>
      </c>
      <c r="G306" s="99">
        <f t="shared" si="6"/>
        <v>0</v>
      </c>
      <c r="H306" s="28"/>
    </row>
    <row r="307" spans="1:8" ht="33.75">
      <c r="A307" s="149" t="s">
        <v>1111</v>
      </c>
      <c r="B307" s="149" t="s">
        <v>1112</v>
      </c>
      <c r="C307" s="150">
        <v>106389</v>
      </c>
      <c r="D307" s="150">
        <v>106389</v>
      </c>
      <c r="E307" s="28">
        <v>0</v>
      </c>
      <c r="F307" s="28">
        <v>0</v>
      </c>
      <c r="G307" s="28">
        <v>0</v>
      </c>
      <c r="H307" s="164" t="s">
        <v>1113</v>
      </c>
    </row>
    <row r="308" spans="1:8">
      <c r="A308" s="149" t="s">
        <v>1114</v>
      </c>
      <c r="B308" s="149" t="s">
        <v>1115</v>
      </c>
      <c r="C308" s="150">
        <v>210.4</v>
      </c>
      <c r="D308" s="150">
        <v>210.4</v>
      </c>
      <c r="E308" s="28">
        <v>0</v>
      </c>
      <c r="F308" s="28">
        <v>0</v>
      </c>
      <c r="G308" s="28">
        <v>0</v>
      </c>
      <c r="H308" s="164" t="s">
        <v>948</v>
      </c>
    </row>
    <row r="309" spans="1:8">
      <c r="A309" s="149" t="s">
        <v>1116</v>
      </c>
      <c r="B309" s="149" t="s">
        <v>1117</v>
      </c>
      <c r="C309" s="150">
        <v>28951.83</v>
      </c>
      <c r="D309" s="150">
        <v>28951.83</v>
      </c>
      <c r="E309" s="28">
        <v>0</v>
      </c>
      <c r="F309" s="28">
        <v>0</v>
      </c>
      <c r="G309" s="28">
        <v>0</v>
      </c>
      <c r="H309" s="164" t="s">
        <v>948</v>
      </c>
    </row>
    <row r="310" spans="1:8">
      <c r="A310" s="149" t="s">
        <v>1118</v>
      </c>
      <c r="B310" s="149" t="s">
        <v>1119</v>
      </c>
      <c r="C310" s="150">
        <v>1058.27</v>
      </c>
      <c r="D310" s="150">
        <v>1058.27</v>
      </c>
      <c r="E310" s="28">
        <v>0</v>
      </c>
      <c r="F310" s="28">
        <v>0</v>
      </c>
      <c r="G310" s="28">
        <v>0</v>
      </c>
      <c r="H310" s="164" t="s">
        <v>948</v>
      </c>
    </row>
    <row r="311" spans="1:8" ht="45">
      <c r="A311" s="149" t="s">
        <v>1120</v>
      </c>
      <c r="B311" s="149" t="s">
        <v>1121</v>
      </c>
      <c r="C311" s="150">
        <v>263.62</v>
      </c>
      <c r="D311" s="150">
        <v>0</v>
      </c>
      <c r="E311" s="150">
        <v>263.62</v>
      </c>
      <c r="F311" s="28">
        <v>0</v>
      </c>
      <c r="G311" s="28">
        <v>0</v>
      </c>
      <c r="H311" s="164" t="s">
        <v>1122</v>
      </c>
    </row>
    <row r="312" spans="1:8">
      <c r="A312" s="149" t="s">
        <v>1123</v>
      </c>
      <c r="B312" s="149" t="s">
        <v>1124</v>
      </c>
      <c r="C312" s="150">
        <v>4500</v>
      </c>
      <c r="D312" s="150">
        <v>4500</v>
      </c>
      <c r="E312" s="28">
        <v>0</v>
      </c>
      <c r="F312" s="28">
        <v>0</v>
      </c>
      <c r="G312" s="28">
        <v>0</v>
      </c>
      <c r="H312" s="164" t="s">
        <v>948</v>
      </c>
    </row>
    <row r="313" spans="1:8">
      <c r="A313" s="149" t="s">
        <v>1125</v>
      </c>
      <c r="B313" s="149" t="s">
        <v>1126</v>
      </c>
      <c r="C313" s="150">
        <v>1290</v>
      </c>
      <c r="D313" s="150">
        <v>1290</v>
      </c>
      <c r="E313" s="28">
        <v>0</v>
      </c>
      <c r="F313" s="28">
        <v>0</v>
      </c>
      <c r="G313" s="28">
        <v>0</v>
      </c>
      <c r="H313" s="164" t="s">
        <v>948</v>
      </c>
    </row>
    <row r="314" spans="1:8">
      <c r="A314" s="149" t="s">
        <v>1127</v>
      </c>
      <c r="B314" s="149" t="s">
        <v>781</v>
      </c>
      <c r="C314" s="150">
        <v>288.02999999999997</v>
      </c>
      <c r="D314" s="150">
        <v>288.02999999999997</v>
      </c>
      <c r="E314" s="28">
        <v>0</v>
      </c>
      <c r="F314" s="28">
        <v>0</v>
      </c>
      <c r="G314" s="28">
        <v>0</v>
      </c>
      <c r="H314" s="164" t="s">
        <v>948</v>
      </c>
    </row>
    <row r="315" spans="1:8">
      <c r="A315" s="149" t="s">
        <v>1128</v>
      </c>
      <c r="B315" s="149" t="s">
        <v>783</v>
      </c>
      <c r="C315" s="150">
        <v>636.19000000000005</v>
      </c>
      <c r="D315" s="150">
        <v>636.19000000000005</v>
      </c>
      <c r="E315" s="28">
        <v>0</v>
      </c>
      <c r="F315" s="28">
        <v>0</v>
      </c>
      <c r="G315" s="28">
        <v>0</v>
      </c>
      <c r="H315" s="164" t="s">
        <v>948</v>
      </c>
    </row>
    <row r="316" spans="1:8">
      <c r="A316" s="149" t="s">
        <v>1129</v>
      </c>
      <c r="B316" s="149" t="s">
        <v>1130</v>
      </c>
      <c r="C316" s="150">
        <v>1462.13</v>
      </c>
      <c r="D316" s="150">
        <v>1462.13</v>
      </c>
      <c r="E316" s="28">
        <v>0</v>
      </c>
      <c r="F316" s="28">
        <v>0</v>
      </c>
      <c r="G316" s="28">
        <v>0</v>
      </c>
      <c r="H316" s="164" t="s">
        <v>948</v>
      </c>
    </row>
    <row r="317" spans="1:8">
      <c r="A317" s="149" t="s">
        <v>1131</v>
      </c>
      <c r="B317" s="149" t="s">
        <v>1132</v>
      </c>
      <c r="C317" s="150">
        <v>250</v>
      </c>
      <c r="D317" s="150">
        <v>250</v>
      </c>
      <c r="E317" s="28">
        <v>0</v>
      </c>
      <c r="F317" s="28">
        <v>0</v>
      </c>
      <c r="G317" s="28">
        <v>0</v>
      </c>
      <c r="H317" s="164" t="s">
        <v>948</v>
      </c>
    </row>
    <row r="318" spans="1:8">
      <c r="A318" s="149" t="s">
        <v>1133</v>
      </c>
      <c r="B318" s="149" t="s">
        <v>1134</v>
      </c>
      <c r="C318" s="150">
        <v>1573</v>
      </c>
      <c r="D318" s="150">
        <v>1573</v>
      </c>
      <c r="E318" s="28">
        <v>0</v>
      </c>
      <c r="F318" s="28">
        <v>0</v>
      </c>
      <c r="G318" s="28">
        <v>0</v>
      </c>
      <c r="H318" s="164" t="s">
        <v>948</v>
      </c>
    </row>
    <row r="319" spans="1:8">
      <c r="A319" s="149" t="s">
        <v>1135</v>
      </c>
      <c r="B319" s="149" t="s">
        <v>1136</v>
      </c>
      <c r="C319" s="150">
        <v>999.9</v>
      </c>
      <c r="D319" s="150">
        <v>999.9</v>
      </c>
      <c r="E319" s="28">
        <v>0</v>
      </c>
      <c r="F319" s="28">
        <v>0</v>
      </c>
      <c r="G319" s="28">
        <v>0</v>
      </c>
      <c r="H319" s="164" t="s">
        <v>948</v>
      </c>
    </row>
    <row r="320" spans="1:8">
      <c r="A320" s="149" t="s">
        <v>1137</v>
      </c>
      <c r="B320" s="149" t="s">
        <v>746</v>
      </c>
      <c r="C320" s="150">
        <v>1904.18</v>
      </c>
      <c r="D320" s="150">
        <v>1904.18</v>
      </c>
      <c r="E320" s="28">
        <v>0</v>
      </c>
      <c r="F320" s="28">
        <v>0</v>
      </c>
      <c r="G320" s="28">
        <v>0</v>
      </c>
      <c r="H320" s="164" t="s">
        <v>948</v>
      </c>
    </row>
    <row r="321" spans="1:8">
      <c r="A321" s="149" t="s">
        <v>1138</v>
      </c>
      <c r="B321" s="149" t="s">
        <v>1139</v>
      </c>
      <c r="C321" s="150">
        <v>1776</v>
      </c>
      <c r="D321" s="150">
        <v>1776</v>
      </c>
      <c r="E321" s="28">
        <v>0</v>
      </c>
      <c r="F321" s="28">
        <v>0</v>
      </c>
      <c r="G321" s="28">
        <v>0</v>
      </c>
      <c r="H321" s="164" t="s">
        <v>948</v>
      </c>
    </row>
    <row r="322" spans="1:8">
      <c r="A322" s="149" t="s">
        <v>1140</v>
      </c>
      <c r="B322" s="149" t="s">
        <v>813</v>
      </c>
      <c r="C322" s="150">
        <v>1295.1400000000001</v>
      </c>
      <c r="D322" s="150">
        <v>1295.1400000000001</v>
      </c>
      <c r="E322" s="28">
        <v>0</v>
      </c>
      <c r="F322" s="28">
        <v>0</v>
      </c>
      <c r="G322" s="28">
        <v>0</v>
      </c>
      <c r="H322" s="164" t="s">
        <v>948</v>
      </c>
    </row>
    <row r="323" spans="1:8">
      <c r="A323" s="149" t="s">
        <v>1141</v>
      </c>
      <c r="B323" s="149" t="s">
        <v>1142</v>
      </c>
      <c r="C323" s="150">
        <v>443</v>
      </c>
      <c r="D323" s="150">
        <v>443</v>
      </c>
      <c r="E323" s="28">
        <v>0</v>
      </c>
      <c r="F323" s="28">
        <v>0</v>
      </c>
      <c r="G323" s="28">
        <v>0</v>
      </c>
      <c r="H323" s="164" t="s">
        <v>948</v>
      </c>
    </row>
    <row r="324" spans="1:8">
      <c r="A324" s="149" t="s">
        <v>1143</v>
      </c>
      <c r="B324" s="149" t="s">
        <v>746</v>
      </c>
      <c r="C324" s="150">
        <v>1879.7</v>
      </c>
      <c r="D324" s="150">
        <v>1879.7</v>
      </c>
      <c r="E324" s="28">
        <v>0</v>
      </c>
      <c r="F324" s="28">
        <v>0</v>
      </c>
      <c r="G324" s="28">
        <v>0</v>
      </c>
      <c r="H324" s="164" t="s">
        <v>948</v>
      </c>
    </row>
    <row r="325" spans="1:8">
      <c r="A325" s="149" t="s">
        <v>1144</v>
      </c>
      <c r="B325" s="149" t="s">
        <v>750</v>
      </c>
      <c r="C325" s="150">
        <v>1644.2</v>
      </c>
      <c r="D325" s="150">
        <v>1644.2</v>
      </c>
      <c r="E325" s="28">
        <v>0</v>
      </c>
      <c r="F325" s="28">
        <v>0</v>
      </c>
      <c r="G325" s="28">
        <v>0</v>
      </c>
      <c r="H325" s="164" t="s">
        <v>948</v>
      </c>
    </row>
    <row r="326" spans="1:8">
      <c r="A326" s="149" t="s">
        <v>1145</v>
      </c>
      <c r="B326" s="149" t="s">
        <v>1146</v>
      </c>
      <c r="C326" s="150">
        <v>100</v>
      </c>
      <c r="D326" s="150">
        <v>100</v>
      </c>
      <c r="E326" s="28">
        <v>0</v>
      </c>
      <c r="F326" s="28">
        <v>0</v>
      </c>
      <c r="G326" s="28">
        <v>0</v>
      </c>
      <c r="H326" s="164" t="s">
        <v>948</v>
      </c>
    </row>
    <row r="327" spans="1:8">
      <c r="A327" s="149" t="s">
        <v>1147</v>
      </c>
      <c r="B327" s="149" t="s">
        <v>1148</v>
      </c>
      <c r="C327" s="150">
        <v>956</v>
      </c>
      <c r="D327" s="150">
        <v>956</v>
      </c>
      <c r="E327" s="28">
        <v>0</v>
      </c>
      <c r="F327" s="28">
        <v>0</v>
      </c>
      <c r="G327" s="28">
        <v>0</v>
      </c>
      <c r="H327" s="164" t="s">
        <v>948</v>
      </c>
    </row>
    <row r="328" spans="1:8">
      <c r="A328" s="149" t="s">
        <v>1149</v>
      </c>
      <c r="B328" s="149" t="s">
        <v>1150</v>
      </c>
      <c r="C328" s="150">
        <v>532.72</v>
      </c>
      <c r="D328" s="150">
        <v>532.72</v>
      </c>
      <c r="E328" s="28">
        <v>0</v>
      </c>
      <c r="F328" s="28">
        <v>0</v>
      </c>
      <c r="G328" s="28">
        <v>0</v>
      </c>
      <c r="H328" s="164" t="s">
        <v>948</v>
      </c>
    </row>
    <row r="329" spans="1:8">
      <c r="A329" s="149" t="s">
        <v>1151</v>
      </c>
      <c r="B329" s="149" t="s">
        <v>823</v>
      </c>
      <c r="C329" s="150">
        <v>263.48</v>
      </c>
      <c r="D329" s="150">
        <v>263.48</v>
      </c>
      <c r="E329" s="28">
        <v>0</v>
      </c>
      <c r="F329" s="28">
        <v>0</v>
      </c>
      <c r="G329" s="28">
        <v>0</v>
      </c>
      <c r="H329" s="164" t="s">
        <v>948</v>
      </c>
    </row>
    <row r="330" spans="1:8">
      <c r="A330" s="149" t="s">
        <v>1152</v>
      </c>
      <c r="B330" s="149" t="s">
        <v>825</v>
      </c>
      <c r="C330" s="150">
        <v>347.82</v>
      </c>
      <c r="D330" s="150">
        <v>347.82</v>
      </c>
      <c r="E330" s="28">
        <v>0</v>
      </c>
      <c r="F330" s="28">
        <v>0</v>
      </c>
      <c r="G330" s="28">
        <v>0</v>
      </c>
      <c r="H330" s="164" t="s">
        <v>948</v>
      </c>
    </row>
    <row r="331" spans="1:8">
      <c r="A331" s="149" t="s">
        <v>1153</v>
      </c>
      <c r="B331" s="149" t="s">
        <v>827</v>
      </c>
      <c r="C331" s="150">
        <v>501.46</v>
      </c>
      <c r="D331" s="150">
        <v>501.46</v>
      </c>
      <c r="E331" s="28">
        <v>0</v>
      </c>
      <c r="F331" s="28">
        <v>0</v>
      </c>
      <c r="G331" s="28">
        <v>0</v>
      </c>
      <c r="H331" s="164" t="s">
        <v>948</v>
      </c>
    </row>
    <row r="332" spans="1:8">
      <c r="A332" s="149" t="s">
        <v>1154</v>
      </c>
      <c r="B332" s="149" t="s">
        <v>829</v>
      </c>
      <c r="C332" s="150">
        <v>132.26</v>
      </c>
      <c r="D332" s="150">
        <v>132.26</v>
      </c>
      <c r="E332" s="28">
        <v>0</v>
      </c>
      <c r="F332" s="28">
        <v>0</v>
      </c>
      <c r="G332" s="28">
        <v>0</v>
      </c>
      <c r="H332" s="164" t="s">
        <v>948</v>
      </c>
    </row>
    <row r="333" spans="1:8">
      <c r="A333" s="149" t="s">
        <v>1155</v>
      </c>
      <c r="B333" s="149" t="s">
        <v>831</v>
      </c>
      <c r="C333" s="150">
        <v>37.94</v>
      </c>
      <c r="D333" s="150">
        <v>37.94</v>
      </c>
      <c r="E333" s="28">
        <v>0</v>
      </c>
      <c r="F333" s="28">
        <v>0</v>
      </c>
      <c r="G333" s="28">
        <v>0</v>
      </c>
      <c r="H333" s="164" t="s">
        <v>948</v>
      </c>
    </row>
    <row r="334" spans="1:8">
      <c r="A334" s="149" t="s">
        <v>1156</v>
      </c>
      <c r="B334" s="149" t="s">
        <v>801</v>
      </c>
      <c r="C334" s="150">
        <v>442.25</v>
      </c>
      <c r="D334" s="150">
        <v>442.25</v>
      </c>
      <c r="E334" s="28">
        <v>0</v>
      </c>
      <c r="F334" s="28">
        <v>0</v>
      </c>
      <c r="G334" s="28">
        <v>0</v>
      </c>
      <c r="H334" s="164" t="s">
        <v>948</v>
      </c>
    </row>
    <row r="335" spans="1:8">
      <c r="A335" s="149" t="s">
        <v>1157</v>
      </c>
      <c r="B335" s="149" t="s">
        <v>841</v>
      </c>
      <c r="C335" s="150">
        <v>1089.27</v>
      </c>
      <c r="D335" s="150">
        <v>1089.27</v>
      </c>
      <c r="E335" s="28">
        <v>0</v>
      </c>
      <c r="F335" s="28">
        <v>0</v>
      </c>
      <c r="G335" s="28">
        <v>0</v>
      </c>
      <c r="H335" s="164" t="s">
        <v>948</v>
      </c>
    </row>
    <row r="336" spans="1:8">
      <c r="A336" s="149" t="s">
        <v>1158</v>
      </c>
      <c r="B336" s="149" t="s">
        <v>1159</v>
      </c>
      <c r="C336" s="150">
        <v>867.55</v>
      </c>
      <c r="D336" s="150">
        <v>867.55</v>
      </c>
      <c r="E336" s="28">
        <v>0</v>
      </c>
      <c r="F336" s="28">
        <v>0</v>
      </c>
      <c r="G336" s="28">
        <v>0</v>
      </c>
      <c r="H336" s="164" t="s">
        <v>948</v>
      </c>
    </row>
    <row r="337" spans="1:8">
      <c r="A337" s="149" t="s">
        <v>1160</v>
      </c>
      <c r="B337" s="149" t="s">
        <v>1161</v>
      </c>
      <c r="C337" s="150">
        <v>125.95</v>
      </c>
      <c r="D337" s="150">
        <v>125.95</v>
      </c>
      <c r="E337" s="28">
        <v>0</v>
      </c>
      <c r="F337" s="28">
        <v>0</v>
      </c>
      <c r="G337" s="28">
        <v>0</v>
      </c>
      <c r="H337" s="164" t="s">
        <v>948</v>
      </c>
    </row>
    <row r="338" spans="1:8">
      <c r="A338" s="149" t="s">
        <v>1162</v>
      </c>
      <c r="B338" s="149" t="s">
        <v>1163</v>
      </c>
      <c r="C338" s="150">
        <v>847.6</v>
      </c>
      <c r="D338" s="150">
        <v>847.6</v>
      </c>
      <c r="E338" s="28">
        <v>0</v>
      </c>
      <c r="F338" s="28">
        <v>0</v>
      </c>
      <c r="G338" s="28">
        <v>0</v>
      </c>
      <c r="H338" s="164" t="s">
        <v>948</v>
      </c>
    </row>
    <row r="339" spans="1:8">
      <c r="A339" s="149" t="s">
        <v>1164</v>
      </c>
      <c r="B339" s="149" t="s">
        <v>843</v>
      </c>
      <c r="C339" s="150">
        <v>3708.28</v>
      </c>
      <c r="D339" s="150">
        <v>3708.28</v>
      </c>
      <c r="E339" s="28">
        <v>0</v>
      </c>
      <c r="F339" s="28">
        <v>0</v>
      </c>
      <c r="G339" s="28">
        <v>0</v>
      </c>
      <c r="H339" s="164" t="s">
        <v>948</v>
      </c>
    </row>
    <row r="340" spans="1:8">
      <c r="A340" s="149" t="s">
        <v>1165</v>
      </c>
      <c r="B340" s="149" t="s">
        <v>1166</v>
      </c>
      <c r="C340" s="150">
        <v>924.66</v>
      </c>
      <c r="D340" s="150">
        <v>924.66</v>
      </c>
      <c r="E340" s="28">
        <v>0</v>
      </c>
      <c r="F340" s="28">
        <v>0</v>
      </c>
      <c r="G340" s="28">
        <v>0</v>
      </c>
      <c r="H340" s="164" t="s">
        <v>948</v>
      </c>
    </row>
    <row r="341" spans="1:8">
      <c r="A341" s="149" t="s">
        <v>1167</v>
      </c>
      <c r="B341" s="149" t="s">
        <v>1168</v>
      </c>
      <c r="C341" s="150">
        <v>886.13</v>
      </c>
      <c r="D341" s="150">
        <v>886.13</v>
      </c>
      <c r="E341" s="28">
        <v>0</v>
      </c>
      <c r="F341" s="28">
        <v>0</v>
      </c>
      <c r="G341" s="28">
        <v>0</v>
      </c>
      <c r="H341" s="164" t="s">
        <v>948</v>
      </c>
    </row>
    <row r="342" spans="1:8">
      <c r="A342" s="149" t="s">
        <v>1169</v>
      </c>
      <c r="B342" s="149" t="s">
        <v>809</v>
      </c>
      <c r="C342" s="150">
        <v>773.95</v>
      </c>
      <c r="D342" s="150">
        <v>773.95</v>
      </c>
      <c r="E342" s="28">
        <v>0</v>
      </c>
      <c r="F342" s="28">
        <v>0</v>
      </c>
      <c r="G342" s="28">
        <v>0</v>
      </c>
      <c r="H342" s="164" t="s">
        <v>948</v>
      </c>
    </row>
    <row r="343" spans="1:8">
      <c r="A343" s="149" t="s">
        <v>1170</v>
      </c>
      <c r="B343" s="149" t="s">
        <v>799</v>
      </c>
      <c r="C343" s="150">
        <v>19616.37</v>
      </c>
      <c r="D343" s="150">
        <v>19616.37</v>
      </c>
      <c r="E343" s="28">
        <v>0</v>
      </c>
      <c r="F343" s="28">
        <v>0</v>
      </c>
      <c r="G343" s="28">
        <v>0</v>
      </c>
      <c r="H343" s="164" t="s">
        <v>948</v>
      </c>
    </row>
    <row r="344" spans="1:8">
      <c r="A344" s="149" t="s">
        <v>1171</v>
      </c>
      <c r="B344" s="149" t="s">
        <v>1172</v>
      </c>
      <c r="C344" s="150">
        <v>757.34</v>
      </c>
      <c r="D344" s="150">
        <v>757.34</v>
      </c>
      <c r="E344" s="28">
        <v>0</v>
      </c>
      <c r="F344" s="28">
        <v>0</v>
      </c>
      <c r="G344" s="28">
        <v>0</v>
      </c>
      <c r="H344" s="164" t="s">
        <v>948</v>
      </c>
    </row>
    <row r="345" spans="1:8">
      <c r="A345" s="149" t="s">
        <v>1173</v>
      </c>
      <c r="B345" s="149" t="s">
        <v>1174</v>
      </c>
      <c r="C345" s="150">
        <v>2916.73</v>
      </c>
      <c r="D345" s="150">
        <v>2916.73</v>
      </c>
      <c r="E345" s="28">
        <v>0</v>
      </c>
      <c r="F345" s="28">
        <v>0</v>
      </c>
      <c r="G345" s="28">
        <v>0</v>
      </c>
      <c r="H345" s="164" t="s">
        <v>948</v>
      </c>
    </row>
    <row r="346" spans="1:8">
      <c r="A346" s="149" t="s">
        <v>1175</v>
      </c>
      <c r="B346" s="149" t="s">
        <v>1176</v>
      </c>
      <c r="C346" s="150">
        <v>2716.21</v>
      </c>
      <c r="D346" s="150">
        <v>2716.21</v>
      </c>
      <c r="E346" s="28">
        <v>0</v>
      </c>
      <c r="F346" s="28">
        <v>0</v>
      </c>
      <c r="G346" s="28">
        <v>0</v>
      </c>
      <c r="H346" s="164" t="s">
        <v>948</v>
      </c>
    </row>
    <row r="347" spans="1:8">
      <c r="A347" s="149" t="s">
        <v>1177</v>
      </c>
      <c r="B347" s="149" t="s">
        <v>1178</v>
      </c>
      <c r="C347" s="150">
        <v>1307.74</v>
      </c>
      <c r="D347" s="150">
        <v>1307.74</v>
      </c>
      <c r="E347" s="28">
        <v>0</v>
      </c>
      <c r="F347" s="28">
        <v>0</v>
      </c>
      <c r="G347" s="28">
        <v>0</v>
      </c>
      <c r="H347" s="164" t="s">
        <v>948</v>
      </c>
    </row>
    <row r="348" spans="1:8">
      <c r="A348" s="149" t="s">
        <v>1179</v>
      </c>
      <c r="B348" s="149" t="s">
        <v>1180</v>
      </c>
      <c r="C348" s="150">
        <v>580.02</v>
      </c>
      <c r="D348" s="150">
        <v>580.02</v>
      </c>
      <c r="E348" s="28">
        <v>0</v>
      </c>
      <c r="F348" s="28">
        <v>0</v>
      </c>
      <c r="G348" s="28">
        <v>0</v>
      </c>
      <c r="H348" s="164" t="s">
        <v>948</v>
      </c>
    </row>
    <row r="349" spans="1:8">
      <c r="A349" s="149" t="s">
        <v>1181</v>
      </c>
      <c r="B349" s="149" t="s">
        <v>773</v>
      </c>
      <c r="C349" s="150">
        <v>42271.24</v>
      </c>
      <c r="D349" s="150">
        <v>42271.24</v>
      </c>
      <c r="E349" s="28">
        <v>0</v>
      </c>
      <c r="F349" s="28">
        <v>0</v>
      </c>
      <c r="G349" s="28">
        <v>0</v>
      </c>
      <c r="H349" s="164" t="s">
        <v>948</v>
      </c>
    </row>
    <row r="350" spans="1:8">
      <c r="A350" s="149" t="s">
        <v>1182</v>
      </c>
      <c r="B350" s="149" t="s">
        <v>1183</v>
      </c>
      <c r="C350" s="150">
        <v>174.34</v>
      </c>
      <c r="D350" s="150">
        <v>174.34</v>
      </c>
      <c r="E350" s="28">
        <v>0</v>
      </c>
      <c r="F350" s="28">
        <v>0</v>
      </c>
      <c r="G350" s="28">
        <v>0</v>
      </c>
      <c r="H350" s="164" t="s">
        <v>948</v>
      </c>
    </row>
    <row r="351" spans="1:8">
      <c r="A351" s="149" t="s">
        <v>1184</v>
      </c>
      <c r="B351" s="149" t="s">
        <v>1185</v>
      </c>
      <c r="C351" s="150">
        <v>984.4</v>
      </c>
      <c r="D351" s="150">
        <v>984.4</v>
      </c>
      <c r="E351" s="28">
        <v>0</v>
      </c>
      <c r="F351" s="28">
        <v>0</v>
      </c>
      <c r="G351" s="28">
        <v>0</v>
      </c>
      <c r="H351" s="164" t="s">
        <v>948</v>
      </c>
    </row>
    <row r="352" spans="1:8">
      <c r="A352" s="149" t="s">
        <v>1186</v>
      </c>
      <c r="B352" s="149" t="s">
        <v>1187</v>
      </c>
      <c r="C352" s="150">
        <v>615.21</v>
      </c>
      <c r="D352" s="150">
        <v>615.21</v>
      </c>
      <c r="E352" s="28">
        <v>0</v>
      </c>
      <c r="F352" s="28">
        <v>0</v>
      </c>
      <c r="G352" s="28">
        <v>0</v>
      </c>
      <c r="H352" s="164" t="s">
        <v>948</v>
      </c>
    </row>
    <row r="353" spans="1:8" ht="45">
      <c r="A353" s="149" t="s">
        <v>1188</v>
      </c>
      <c r="B353" s="149" t="s">
        <v>1189</v>
      </c>
      <c r="C353" s="150">
        <v>109.66</v>
      </c>
      <c r="D353" s="150">
        <v>0</v>
      </c>
      <c r="E353" s="150">
        <v>109.66</v>
      </c>
      <c r="F353" s="28">
        <v>0</v>
      </c>
      <c r="G353" s="28">
        <v>0</v>
      </c>
      <c r="H353" s="164" t="s">
        <v>1122</v>
      </c>
    </row>
    <row r="354" spans="1:8">
      <c r="A354" s="149" t="s">
        <v>1190</v>
      </c>
      <c r="B354" s="149" t="s">
        <v>1191</v>
      </c>
      <c r="C354" s="150">
        <v>1787.78</v>
      </c>
      <c r="D354" s="150">
        <v>1787.78</v>
      </c>
      <c r="E354" s="28">
        <v>0</v>
      </c>
      <c r="F354" s="28">
        <v>0</v>
      </c>
      <c r="G354" s="28">
        <v>0</v>
      </c>
      <c r="H354" s="164" t="s">
        <v>948</v>
      </c>
    </row>
    <row r="355" spans="1:8">
      <c r="A355" s="149" t="s">
        <v>1192</v>
      </c>
      <c r="B355" s="149" t="s">
        <v>1193</v>
      </c>
      <c r="C355" s="150">
        <v>2672.9</v>
      </c>
      <c r="D355" s="150">
        <v>2672.9</v>
      </c>
      <c r="E355" s="28">
        <v>0</v>
      </c>
      <c r="F355" s="28">
        <v>0</v>
      </c>
      <c r="G355" s="28">
        <v>0</v>
      </c>
      <c r="H355" s="164" t="s">
        <v>948</v>
      </c>
    </row>
    <row r="356" spans="1:8">
      <c r="A356" s="149" t="s">
        <v>1194</v>
      </c>
      <c r="B356" s="149" t="s">
        <v>761</v>
      </c>
      <c r="C356" s="150">
        <v>1857.31</v>
      </c>
      <c r="D356" s="150">
        <v>1857.31</v>
      </c>
      <c r="E356" s="28">
        <v>0</v>
      </c>
      <c r="F356" s="28">
        <v>0</v>
      </c>
      <c r="G356" s="28">
        <v>0</v>
      </c>
      <c r="H356" s="164" t="s">
        <v>948</v>
      </c>
    </row>
    <row r="357" spans="1:8">
      <c r="A357" s="149" t="s">
        <v>1195</v>
      </c>
      <c r="B357" s="149" t="s">
        <v>849</v>
      </c>
      <c r="C357" s="150">
        <v>2009.14</v>
      </c>
      <c r="D357" s="150">
        <v>2009.14</v>
      </c>
      <c r="E357" s="28">
        <v>0</v>
      </c>
      <c r="F357" s="28">
        <v>0</v>
      </c>
      <c r="G357" s="28">
        <v>0</v>
      </c>
      <c r="H357" s="164" t="s">
        <v>948</v>
      </c>
    </row>
    <row r="358" spans="1:8">
      <c r="A358" s="149" t="s">
        <v>1196</v>
      </c>
      <c r="B358" s="149" t="s">
        <v>1197</v>
      </c>
      <c r="C358" s="150">
        <v>5899.32</v>
      </c>
      <c r="D358" s="150">
        <v>5899.32</v>
      </c>
      <c r="E358" s="28">
        <v>0</v>
      </c>
      <c r="F358" s="28">
        <v>0</v>
      </c>
      <c r="G358" s="28">
        <v>0</v>
      </c>
      <c r="H358" s="164" t="s">
        <v>948</v>
      </c>
    </row>
    <row r="359" spans="1:8">
      <c r="A359" s="149" t="s">
        <v>1198</v>
      </c>
      <c r="B359" s="149" t="s">
        <v>738</v>
      </c>
      <c r="C359" s="150">
        <v>371.4</v>
      </c>
      <c r="D359" s="150">
        <v>371.4</v>
      </c>
      <c r="E359" s="28">
        <v>0</v>
      </c>
      <c r="F359" s="28">
        <v>0</v>
      </c>
      <c r="G359" s="28">
        <v>0</v>
      </c>
      <c r="H359" s="164" t="s">
        <v>948</v>
      </c>
    </row>
    <row r="360" spans="1:8">
      <c r="A360" s="149" t="s">
        <v>1199</v>
      </c>
      <c r="B360" s="149" t="s">
        <v>797</v>
      </c>
      <c r="C360" s="150">
        <v>14747.4</v>
      </c>
      <c r="D360" s="150">
        <v>14747.4</v>
      </c>
      <c r="E360" s="28">
        <v>0</v>
      </c>
      <c r="F360" s="28">
        <v>0</v>
      </c>
      <c r="G360" s="28">
        <v>0</v>
      </c>
      <c r="H360" s="164" t="s">
        <v>948</v>
      </c>
    </row>
    <row r="361" spans="1:8">
      <c r="A361" s="149" t="s">
        <v>1200</v>
      </c>
      <c r="B361" s="149" t="s">
        <v>756</v>
      </c>
      <c r="C361" s="150">
        <v>443</v>
      </c>
      <c r="D361" s="150">
        <v>443</v>
      </c>
      <c r="E361" s="28">
        <v>0</v>
      </c>
      <c r="F361" s="28">
        <v>0</v>
      </c>
      <c r="G361" s="28">
        <v>0</v>
      </c>
      <c r="H361" s="164" t="s">
        <v>948</v>
      </c>
    </row>
    <row r="362" spans="1:8">
      <c r="A362" s="149" t="s">
        <v>1201</v>
      </c>
      <c r="B362" s="149" t="s">
        <v>1202</v>
      </c>
      <c r="C362" s="150">
        <v>1598.51</v>
      </c>
      <c r="D362" s="150">
        <v>1598.51</v>
      </c>
      <c r="E362" s="28">
        <v>0</v>
      </c>
      <c r="F362" s="28">
        <v>0</v>
      </c>
      <c r="G362" s="28">
        <v>0</v>
      </c>
      <c r="H362" s="164" t="s">
        <v>948</v>
      </c>
    </row>
    <row r="363" spans="1:8">
      <c r="A363" s="149" t="s">
        <v>1203</v>
      </c>
      <c r="B363" s="149" t="s">
        <v>1204</v>
      </c>
      <c r="C363" s="150">
        <v>941.6</v>
      </c>
      <c r="D363" s="150">
        <v>941.6</v>
      </c>
      <c r="E363" s="28">
        <v>0</v>
      </c>
      <c r="F363" s="28">
        <v>0</v>
      </c>
      <c r="G363" s="28">
        <v>0</v>
      </c>
      <c r="H363" s="164" t="s">
        <v>948</v>
      </c>
    </row>
    <row r="364" spans="1:8">
      <c r="A364" s="149" t="s">
        <v>1205</v>
      </c>
      <c r="B364" s="149" t="s">
        <v>1206</v>
      </c>
      <c r="C364" s="150">
        <v>1321.17</v>
      </c>
      <c r="D364" s="150">
        <v>1321.17</v>
      </c>
      <c r="E364" s="28">
        <v>0</v>
      </c>
      <c r="F364" s="28">
        <v>0</v>
      </c>
      <c r="G364" s="28">
        <v>0</v>
      </c>
      <c r="H364" s="164" t="s">
        <v>948</v>
      </c>
    </row>
    <row r="365" spans="1:8">
      <c r="A365" s="149" t="s">
        <v>1207</v>
      </c>
      <c r="B365" s="149" t="s">
        <v>1208</v>
      </c>
      <c r="C365" s="150">
        <v>2990.1</v>
      </c>
      <c r="D365" s="150">
        <v>2990.1</v>
      </c>
      <c r="E365" s="28">
        <v>0</v>
      </c>
      <c r="F365" s="28">
        <v>0</v>
      </c>
      <c r="G365" s="28">
        <v>0</v>
      </c>
      <c r="H365" s="164" t="s">
        <v>948</v>
      </c>
    </row>
    <row r="366" spans="1:8" ht="45">
      <c r="A366" s="149" t="s">
        <v>1209</v>
      </c>
      <c r="B366" s="149" t="s">
        <v>1210</v>
      </c>
      <c r="C366" s="150">
        <v>10</v>
      </c>
      <c r="D366" s="150">
        <v>0</v>
      </c>
      <c r="E366" s="150">
        <v>10</v>
      </c>
      <c r="F366" s="28">
        <v>0</v>
      </c>
      <c r="G366" s="28">
        <v>0</v>
      </c>
      <c r="H366" s="164" t="s">
        <v>1122</v>
      </c>
    </row>
    <row r="367" spans="1:8">
      <c r="A367" s="149" t="s">
        <v>1211</v>
      </c>
      <c r="B367" s="149" t="s">
        <v>1212</v>
      </c>
      <c r="C367" s="150">
        <v>755</v>
      </c>
      <c r="D367" s="150">
        <v>755</v>
      </c>
      <c r="E367" s="28">
        <v>0</v>
      </c>
      <c r="F367" s="28">
        <v>0</v>
      </c>
      <c r="G367" s="28">
        <v>0</v>
      </c>
      <c r="H367" s="164" t="s">
        <v>948</v>
      </c>
    </row>
    <row r="368" spans="1:8">
      <c r="A368" s="149" t="s">
        <v>1213</v>
      </c>
      <c r="B368" s="149" t="s">
        <v>1214</v>
      </c>
      <c r="C368" s="150">
        <v>2229.9</v>
      </c>
      <c r="D368" s="150">
        <v>2229.9</v>
      </c>
      <c r="E368" s="28">
        <v>0</v>
      </c>
      <c r="F368" s="28">
        <v>0</v>
      </c>
      <c r="G368" s="28">
        <v>0</v>
      </c>
      <c r="H368" s="164" t="s">
        <v>948</v>
      </c>
    </row>
    <row r="369" spans="1:8">
      <c r="A369" s="149" t="s">
        <v>1215</v>
      </c>
      <c r="B369" s="149" t="s">
        <v>1216</v>
      </c>
      <c r="C369" s="150">
        <v>1383.93</v>
      </c>
      <c r="D369" s="150">
        <v>1383.93</v>
      </c>
      <c r="E369" s="28">
        <v>0</v>
      </c>
      <c r="F369" s="28">
        <v>0</v>
      </c>
      <c r="G369" s="28">
        <v>0</v>
      </c>
      <c r="H369" s="164" t="s">
        <v>948</v>
      </c>
    </row>
    <row r="370" spans="1:8">
      <c r="A370" s="149" t="s">
        <v>1217</v>
      </c>
      <c r="B370" s="149" t="s">
        <v>1218</v>
      </c>
      <c r="C370" s="150">
        <v>1383.93</v>
      </c>
      <c r="D370" s="150">
        <v>1383.93</v>
      </c>
      <c r="E370" s="28">
        <v>0</v>
      </c>
      <c r="F370" s="28">
        <v>0</v>
      </c>
      <c r="G370" s="28">
        <v>0</v>
      </c>
      <c r="H370" s="164" t="s">
        <v>948</v>
      </c>
    </row>
    <row r="371" spans="1:8">
      <c r="A371" s="149" t="s">
        <v>1219</v>
      </c>
      <c r="B371" s="149" t="s">
        <v>1220</v>
      </c>
      <c r="C371" s="150">
        <v>1748.51</v>
      </c>
      <c r="D371" s="150">
        <v>1748.51</v>
      </c>
      <c r="E371" s="28">
        <v>0</v>
      </c>
      <c r="F371" s="28">
        <v>0</v>
      </c>
      <c r="G371" s="28">
        <v>0</v>
      </c>
      <c r="H371" s="164" t="s">
        <v>948</v>
      </c>
    </row>
    <row r="372" spans="1:8">
      <c r="A372" s="149" t="s">
        <v>1221</v>
      </c>
      <c r="B372" s="149" t="s">
        <v>765</v>
      </c>
      <c r="C372" s="150">
        <v>107.5</v>
      </c>
      <c r="D372" s="150">
        <v>107.5</v>
      </c>
      <c r="E372" s="28">
        <v>0</v>
      </c>
      <c r="F372" s="28">
        <v>0</v>
      </c>
      <c r="G372" s="28">
        <v>0</v>
      </c>
      <c r="H372" s="164" t="s">
        <v>948</v>
      </c>
    </row>
    <row r="373" spans="1:8" ht="22.5">
      <c r="A373" s="149" t="s">
        <v>1222</v>
      </c>
      <c r="B373" s="149" t="s">
        <v>1223</v>
      </c>
      <c r="C373" s="150">
        <v>108960</v>
      </c>
      <c r="D373" s="150">
        <v>108960</v>
      </c>
      <c r="E373" s="28">
        <v>0</v>
      </c>
      <c r="F373" s="28">
        <v>0</v>
      </c>
      <c r="G373" s="28">
        <v>0</v>
      </c>
      <c r="H373" s="164" t="s">
        <v>1224</v>
      </c>
    </row>
    <row r="374" spans="1:8" ht="22.5">
      <c r="A374" s="149" t="s">
        <v>1225</v>
      </c>
      <c r="B374" s="149" t="s">
        <v>1226</v>
      </c>
      <c r="C374" s="150">
        <v>42320.83</v>
      </c>
      <c r="D374" s="150">
        <v>42320.83</v>
      </c>
      <c r="E374" s="28">
        <v>0</v>
      </c>
      <c r="F374" s="28">
        <v>0</v>
      </c>
      <c r="G374" s="28">
        <v>0</v>
      </c>
      <c r="H374" s="164" t="s">
        <v>1224</v>
      </c>
    </row>
    <row r="375" spans="1:8" ht="22.5">
      <c r="A375" s="149" t="s">
        <v>1227</v>
      </c>
      <c r="B375" s="149" t="s">
        <v>1228</v>
      </c>
      <c r="C375" s="150">
        <v>61697.53</v>
      </c>
      <c r="D375" s="150">
        <v>61697.53</v>
      </c>
      <c r="E375" s="28">
        <v>0</v>
      </c>
      <c r="F375" s="28">
        <v>0</v>
      </c>
      <c r="G375" s="28">
        <v>0</v>
      </c>
      <c r="H375" s="164" t="s">
        <v>1224</v>
      </c>
    </row>
    <row r="376" spans="1:8">
      <c r="A376" s="149" t="s">
        <v>1229</v>
      </c>
      <c r="B376" s="149" t="s">
        <v>1230</v>
      </c>
      <c r="C376" s="150">
        <v>1278</v>
      </c>
      <c r="D376" s="150">
        <v>1278</v>
      </c>
      <c r="E376" s="28">
        <v>0</v>
      </c>
      <c r="F376" s="28">
        <v>0</v>
      </c>
      <c r="G376" s="28">
        <v>0</v>
      </c>
      <c r="H376" s="164" t="s">
        <v>948</v>
      </c>
    </row>
    <row r="377" spans="1:8">
      <c r="A377" s="149" t="s">
        <v>1231</v>
      </c>
      <c r="B377" s="149" t="s">
        <v>1232</v>
      </c>
      <c r="C377" s="150">
        <v>293339.5</v>
      </c>
      <c r="D377" s="150">
        <v>293339.5</v>
      </c>
      <c r="E377" s="28">
        <v>0</v>
      </c>
      <c r="F377" s="28">
        <v>0</v>
      </c>
      <c r="G377" s="28">
        <v>0</v>
      </c>
      <c r="H377" s="164" t="s">
        <v>948</v>
      </c>
    </row>
    <row r="378" spans="1:8" ht="33.75">
      <c r="A378" s="149" t="s">
        <v>1233</v>
      </c>
      <c r="B378" s="149" t="s">
        <v>1234</v>
      </c>
      <c r="C378" s="150">
        <v>302086.81</v>
      </c>
      <c r="D378" s="150">
        <v>302086.81</v>
      </c>
      <c r="E378" s="28">
        <v>0</v>
      </c>
      <c r="F378" s="28">
        <v>0</v>
      </c>
      <c r="G378" s="28">
        <v>0</v>
      </c>
      <c r="H378" s="164" t="s">
        <v>1235</v>
      </c>
    </row>
    <row r="379" spans="1:8">
      <c r="A379" s="149" t="s">
        <v>1236</v>
      </c>
      <c r="B379" s="149" t="s">
        <v>1237</v>
      </c>
      <c r="C379" s="150">
        <v>1265.73</v>
      </c>
      <c r="D379" s="150">
        <v>1265.73</v>
      </c>
      <c r="E379" s="28">
        <v>0</v>
      </c>
      <c r="F379" s="28">
        <v>0</v>
      </c>
      <c r="G379" s="28">
        <v>0</v>
      </c>
      <c r="H379" s="164" t="s">
        <v>948</v>
      </c>
    </row>
    <row r="380" spans="1:8">
      <c r="A380" s="27">
        <v>2120</v>
      </c>
      <c r="B380" s="25" t="s">
        <v>229</v>
      </c>
      <c r="C380" s="28">
        <v>0</v>
      </c>
      <c r="D380" s="28">
        <v>0</v>
      </c>
      <c r="E380" s="28">
        <v>0</v>
      </c>
      <c r="F380" s="28">
        <v>0</v>
      </c>
      <c r="G380" s="28">
        <v>0</v>
      </c>
      <c r="H380" s="164"/>
    </row>
    <row r="381" spans="1:8">
      <c r="A381" s="27">
        <v>2121</v>
      </c>
      <c r="B381" s="25" t="s">
        <v>230</v>
      </c>
      <c r="C381" s="28">
        <v>0</v>
      </c>
      <c r="D381" s="28">
        <v>0</v>
      </c>
      <c r="E381" s="28">
        <v>0</v>
      </c>
      <c r="F381" s="28">
        <v>0</v>
      </c>
      <c r="G381" s="28">
        <v>0</v>
      </c>
      <c r="H381" s="164"/>
    </row>
    <row r="382" spans="1:8">
      <c r="A382" s="27">
        <v>2122</v>
      </c>
      <c r="B382" s="25" t="s">
        <v>231</v>
      </c>
      <c r="C382" s="28">
        <v>0</v>
      </c>
      <c r="D382" s="28">
        <v>0</v>
      </c>
      <c r="E382" s="28">
        <v>0</v>
      </c>
      <c r="F382" s="28">
        <v>0</v>
      </c>
      <c r="G382" s="28">
        <v>0</v>
      </c>
    </row>
    <row r="383" spans="1:8">
      <c r="A383" s="27">
        <v>2129</v>
      </c>
      <c r="B383" s="25" t="s">
        <v>232</v>
      </c>
      <c r="C383" s="28">
        <v>0</v>
      </c>
      <c r="D383" s="28">
        <v>0</v>
      </c>
      <c r="E383" s="28">
        <v>0</v>
      </c>
      <c r="F383" s="28">
        <v>0</v>
      </c>
      <c r="G383" s="28">
        <v>0</v>
      </c>
    </row>
    <row r="385" spans="1:8">
      <c r="A385" s="24" t="s">
        <v>233</v>
      </c>
      <c r="B385" s="24"/>
      <c r="C385" s="24"/>
      <c r="D385" s="24"/>
      <c r="E385" s="24"/>
      <c r="F385" s="24"/>
      <c r="G385" s="24"/>
      <c r="H385" s="24"/>
    </row>
    <row r="386" spans="1:8">
      <c r="A386" s="26" t="s">
        <v>110</v>
      </c>
      <c r="B386" s="26" t="s">
        <v>111</v>
      </c>
      <c r="C386" s="26" t="s">
        <v>112</v>
      </c>
      <c r="D386" s="26" t="s">
        <v>234</v>
      </c>
      <c r="E386" s="26" t="s">
        <v>128</v>
      </c>
      <c r="F386" s="26"/>
      <c r="G386" s="26"/>
      <c r="H386" s="26"/>
    </row>
    <row r="387" spans="1:8">
      <c r="A387" s="27">
        <v>2160</v>
      </c>
      <c r="B387" s="25" t="s">
        <v>235</v>
      </c>
      <c r="C387" s="28">
        <v>0</v>
      </c>
    </row>
    <row r="388" spans="1:8">
      <c r="A388" s="27">
        <v>2161</v>
      </c>
      <c r="B388" s="25" t="s">
        <v>236</v>
      </c>
      <c r="C388" s="28">
        <v>0</v>
      </c>
    </row>
    <row r="389" spans="1:8">
      <c r="A389" s="27">
        <v>2162</v>
      </c>
      <c r="B389" s="25" t="s">
        <v>237</v>
      </c>
      <c r="C389" s="28">
        <v>0</v>
      </c>
    </row>
    <row r="390" spans="1:8">
      <c r="A390" s="27">
        <v>2163</v>
      </c>
      <c r="B390" s="25" t="s">
        <v>238</v>
      </c>
      <c r="C390" s="28">
        <v>0</v>
      </c>
    </row>
    <row r="391" spans="1:8">
      <c r="A391" s="27">
        <v>2164</v>
      </c>
      <c r="B391" s="25" t="s">
        <v>239</v>
      </c>
      <c r="C391" s="28">
        <v>0</v>
      </c>
    </row>
    <row r="392" spans="1:8">
      <c r="A392" s="27">
        <v>2165</v>
      </c>
      <c r="B392" s="25" t="s">
        <v>240</v>
      </c>
      <c r="C392" s="28">
        <v>0</v>
      </c>
    </row>
    <row r="393" spans="1:8">
      <c r="A393" s="27">
        <v>2166</v>
      </c>
      <c r="B393" s="25" t="s">
        <v>241</v>
      </c>
      <c r="C393" s="28">
        <v>0</v>
      </c>
    </row>
    <row r="394" spans="1:8">
      <c r="A394" s="27">
        <v>2250</v>
      </c>
      <c r="B394" s="25" t="s">
        <v>242</v>
      </c>
      <c r="C394" s="28">
        <v>0</v>
      </c>
    </row>
    <row r="395" spans="1:8">
      <c r="A395" s="27">
        <v>2251</v>
      </c>
      <c r="B395" s="25" t="s">
        <v>243</v>
      </c>
      <c r="C395" s="28">
        <v>0</v>
      </c>
    </row>
    <row r="396" spans="1:8">
      <c r="A396" s="27">
        <v>2252</v>
      </c>
      <c r="B396" s="25" t="s">
        <v>244</v>
      </c>
      <c r="C396" s="28">
        <v>0</v>
      </c>
    </row>
    <row r="397" spans="1:8">
      <c r="A397" s="27">
        <v>2253</v>
      </c>
      <c r="B397" s="25" t="s">
        <v>245</v>
      </c>
      <c r="C397" s="28">
        <v>0</v>
      </c>
    </row>
    <row r="398" spans="1:8">
      <c r="A398" s="27">
        <v>2254</v>
      </c>
      <c r="B398" s="25" t="s">
        <v>246</v>
      </c>
      <c r="C398" s="28">
        <v>0</v>
      </c>
    </row>
    <row r="399" spans="1:8">
      <c r="A399" s="27">
        <v>2255</v>
      </c>
      <c r="B399" s="25" t="s">
        <v>247</v>
      </c>
      <c r="C399" s="28">
        <v>0</v>
      </c>
    </row>
    <row r="400" spans="1:8">
      <c r="A400" s="27">
        <v>2256</v>
      </c>
      <c r="B400" s="25" t="s">
        <v>248</v>
      </c>
      <c r="C400" s="28">
        <v>0</v>
      </c>
    </row>
    <row r="402" spans="1:8">
      <c r="A402" s="24" t="s">
        <v>249</v>
      </c>
      <c r="B402" s="24"/>
      <c r="C402" s="24"/>
      <c r="D402" s="24"/>
      <c r="E402" s="24"/>
      <c r="F402" s="24"/>
      <c r="G402" s="24"/>
      <c r="H402" s="24"/>
    </row>
    <row r="403" spans="1:8">
      <c r="A403" s="29" t="s">
        <v>110</v>
      </c>
      <c r="B403" s="29" t="s">
        <v>111</v>
      </c>
      <c r="C403" s="29" t="s">
        <v>112</v>
      </c>
      <c r="D403" s="29" t="s">
        <v>234</v>
      </c>
      <c r="E403" s="29" t="s">
        <v>128</v>
      </c>
      <c r="F403" s="29"/>
      <c r="G403" s="29"/>
      <c r="H403" s="29"/>
    </row>
    <row r="404" spans="1:8">
      <c r="A404" s="27">
        <v>2159</v>
      </c>
      <c r="B404" s="25" t="s">
        <v>250</v>
      </c>
      <c r="C404" s="28">
        <v>0</v>
      </c>
    </row>
    <row r="405" spans="1:8">
      <c r="A405" s="27">
        <v>2199</v>
      </c>
      <c r="B405" s="25" t="s">
        <v>251</v>
      </c>
      <c r="C405" s="28">
        <v>0</v>
      </c>
    </row>
    <row r="406" spans="1:8">
      <c r="A406" s="27">
        <v>2240</v>
      </c>
      <c r="B406" s="25" t="s">
        <v>252</v>
      </c>
      <c r="C406" s="28">
        <v>0</v>
      </c>
    </row>
    <row r="407" spans="1:8">
      <c r="A407" s="27">
        <v>2241</v>
      </c>
      <c r="B407" s="25" t="s">
        <v>253</v>
      </c>
      <c r="C407" s="28">
        <v>0</v>
      </c>
    </row>
    <row r="408" spans="1:8">
      <c r="A408" s="27">
        <v>2242</v>
      </c>
      <c r="B408" s="25" t="s">
        <v>254</v>
      </c>
      <c r="C408" s="28">
        <v>0</v>
      </c>
    </row>
    <row r="409" spans="1:8">
      <c r="A409" s="27">
        <v>2249</v>
      </c>
      <c r="B409" s="25" t="s">
        <v>255</v>
      </c>
      <c r="C409" s="28">
        <v>0</v>
      </c>
    </row>
  </sheetData>
  <sheetProtection formatCells="0" formatColumns="0" formatRows="0" insertColumns="0" insertRows="0" insertHyperlinks="0" deleteColumns="0" deleteRows="0" sort="0" autoFilter="0" pivotTables="0"/>
  <mergeCells count="3">
    <mergeCell ref="A1:F1"/>
    <mergeCell ref="A2:F2"/>
    <mergeCell ref="A3:F3"/>
  </mergeCells>
  <dataValidations count="4">
    <dataValidation allowBlank="1" showInputMessage="1" showErrorMessage="1" prompt="Corresponde al nombre o descripción de la cuenta de acuerdo al Plan de Cuentas emitido por el CONAC." sqref="B33"/>
    <dataValidation allowBlank="1" showInputMessage="1" showErrorMessage="1" prompt="Saldo final del periodo de la cuenta pública presentada, el cual debe coincidir con la suma de las columnas de 90, 180, 365 y más de 365 días (mensual:  enero, febrero, marzo, etc.; trimestral: 1er, 2do, 3ro. o 4to.)." sqref="C33:D33"/>
    <dataValidation allowBlank="1" showInputMessage="1" showErrorMessage="1" prompt="Corresponde al número de la cuenta de acuerdo al Plan de Cuentas emitido por el CONAC (DOF 22/11/2010). Excepto cuentas por cobrar de contribuciones o fideicomisos que se encuentran dentro de inversiones financieras..." sqref="A33"/>
    <dataValidation allowBlank="1" showInputMessage="1" showErrorMessage="1" prompt="Saldo final de la Cuenta Pública presentada (mensual:  enero, febrero, marzo, etc.; trimestral: 1er, 2do, 3ro. o 4to.)." sqref="D17:F17"/>
  </dataValidations>
  <pageMargins left="1.299212598425197" right="0.70866141732283472" top="1.1417322834645669" bottom="0.74803149606299213" header="0.31496062992125984" footer="0.31496062992125984"/>
  <pageSetup scale="40" orientation="portrait" horizontalDpi="4294967293" verticalDpi="4294967293"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2"/>
  <sheetViews>
    <sheetView topLeftCell="A106" zoomScaleNormal="100" workbookViewId="0">
      <selection activeCell="B23" sqref="B23"/>
    </sheetView>
  </sheetViews>
  <sheetFormatPr baseColWidth="10" defaultColWidth="9.140625" defaultRowHeight="11.25"/>
  <cols>
    <col min="1" max="1" width="23.85546875" style="25" customWidth="1"/>
    <col min="2" max="2" width="83" style="25" customWidth="1"/>
    <col min="3" max="3" width="27.42578125" style="25" customWidth="1"/>
    <col min="4" max="4" width="30" style="25" customWidth="1"/>
    <col min="5" max="5" width="20.5703125" style="25" customWidth="1"/>
    <col min="6" max="16384" width="9.140625" style="25"/>
  </cols>
  <sheetData>
    <row r="1" spans="1:5" s="30" customFormat="1" ht="18.95" customHeight="1">
      <c r="A1" s="747" t="str">
        <f>'ESF-ICL'!A1</f>
        <v>INSTITUTO CULTURAL DE LEÓN</v>
      </c>
      <c r="B1" s="747"/>
      <c r="C1" s="747"/>
      <c r="D1" s="6" t="s">
        <v>42</v>
      </c>
      <c r="E1" s="21">
        <v>2018</v>
      </c>
    </row>
    <row r="2" spans="1:5" s="22" customFormat="1" ht="18.95" customHeight="1">
      <c r="A2" s="747" t="s">
        <v>256</v>
      </c>
      <c r="B2" s="747"/>
      <c r="C2" s="747"/>
      <c r="D2" s="6" t="s">
        <v>44</v>
      </c>
      <c r="E2" s="21" t="s">
        <v>1425</v>
      </c>
    </row>
    <row r="3" spans="1:5" s="22" customFormat="1" ht="18.95" customHeight="1">
      <c r="A3" s="747" t="str">
        <f>'ESF-ICL'!A3</f>
        <v>Correspondiente del 01 de Enero al 31 de Diciembre de 2018</v>
      </c>
      <c r="B3" s="747"/>
      <c r="C3" s="747"/>
      <c r="D3" s="6" t="s">
        <v>47</v>
      </c>
      <c r="E3" s="21">
        <v>1</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142">
        <v>4100</v>
      </c>
      <c r="B8" s="143" t="s">
        <v>259</v>
      </c>
      <c r="C8" s="99">
        <f>+C50</f>
        <v>16353222.319999998</v>
      </c>
    </row>
    <row r="9" spans="1:5">
      <c r="A9" s="27">
        <v>4110</v>
      </c>
      <c r="B9" s="25" t="s">
        <v>260</v>
      </c>
      <c r="C9" s="28">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row>
    <row r="14" spans="1:5">
      <c r="A14" s="27">
        <v>4115</v>
      </c>
      <c r="B14" s="25" t="s">
        <v>265</v>
      </c>
      <c r="C14" s="28">
        <v>0</v>
      </c>
    </row>
    <row r="15" spans="1:5">
      <c r="A15" s="27">
        <v>4116</v>
      </c>
      <c r="B15" s="25" t="s">
        <v>266</v>
      </c>
      <c r="C15" s="28">
        <v>0</v>
      </c>
    </row>
    <row r="16" spans="1:5">
      <c r="A16" s="27">
        <v>4117</v>
      </c>
      <c r="B16" s="25" t="s">
        <v>267</v>
      </c>
      <c r="C16" s="28">
        <v>0</v>
      </c>
    </row>
    <row r="17" spans="1:3">
      <c r="A17" s="27">
        <v>4119</v>
      </c>
      <c r="B17" s="25" t="s">
        <v>268</v>
      </c>
      <c r="C17" s="28">
        <v>0</v>
      </c>
    </row>
    <row r="18" spans="1:3">
      <c r="A18" s="27">
        <v>4120</v>
      </c>
      <c r="B18" s="25" t="s">
        <v>269</v>
      </c>
      <c r="C18" s="28">
        <v>0</v>
      </c>
    </row>
    <row r="19" spans="1:3">
      <c r="A19" s="27">
        <v>4121</v>
      </c>
      <c r="B19" s="25" t="s">
        <v>270</v>
      </c>
      <c r="C19" s="28">
        <v>0</v>
      </c>
    </row>
    <row r="20" spans="1:3">
      <c r="A20" s="27">
        <v>4122</v>
      </c>
      <c r="B20" s="25" t="s">
        <v>271</v>
      </c>
      <c r="C20" s="28">
        <v>0</v>
      </c>
    </row>
    <row r="21" spans="1:3">
      <c r="A21" s="27">
        <v>4123</v>
      </c>
      <c r="B21" s="25" t="s">
        <v>272</v>
      </c>
      <c r="C21" s="28">
        <v>0</v>
      </c>
    </row>
    <row r="22" spans="1:3">
      <c r="A22" s="27">
        <v>4124</v>
      </c>
      <c r="B22" s="25" t="s">
        <v>273</v>
      </c>
      <c r="C22" s="28">
        <v>0</v>
      </c>
    </row>
    <row r="23" spans="1:3">
      <c r="A23" s="27">
        <v>4129</v>
      </c>
      <c r="B23" s="25" t="s">
        <v>274</v>
      </c>
      <c r="C23" s="28">
        <v>0</v>
      </c>
    </row>
    <row r="24" spans="1:3">
      <c r="A24" s="27">
        <v>4130</v>
      </c>
      <c r="B24" s="25" t="s">
        <v>275</v>
      </c>
      <c r="C24" s="28">
        <v>0</v>
      </c>
    </row>
    <row r="25" spans="1:3">
      <c r="A25" s="27">
        <v>4131</v>
      </c>
      <c r="B25" s="25" t="s">
        <v>276</v>
      </c>
      <c r="C25" s="28">
        <v>0</v>
      </c>
    </row>
    <row r="26" spans="1:3">
      <c r="A26" s="27">
        <v>4140</v>
      </c>
      <c r="B26" s="25" t="s">
        <v>277</v>
      </c>
      <c r="C26" s="28">
        <v>0</v>
      </c>
    </row>
    <row r="27" spans="1:3">
      <c r="A27" s="27">
        <v>4141</v>
      </c>
      <c r="B27" s="25" t="s">
        <v>278</v>
      </c>
      <c r="C27" s="28">
        <v>0</v>
      </c>
    </row>
    <row r="28" spans="1:3">
      <c r="A28" s="27">
        <v>4142</v>
      </c>
      <c r="B28" s="25" t="s">
        <v>279</v>
      </c>
      <c r="C28" s="28">
        <v>0</v>
      </c>
    </row>
    <row r="29" spans="1:3">
      <c r="A29" s="27">
        <v>4143</v>
      </c>
      <c r="B29" s="25" t="s">
        <v>280</v>
      </c>
      <c r="C29" s="28">
        <v>0</v>
      </c>
    </row>
    <row r="30" spans="1:3">
      <c r="A30" s="27">
        <v>4144</v>
      </c>
      <c r="B30" s="25" t="s">
        <v>282</v>
      </c>
      <c r="C30" s="28">
        <v>0</v>
      </c>
    </row>
    <row r="31" spans="1:3">
      <c r="A31" s="27">
        <v>4149</v>
      </c>
      <c r="B31" s="25" t="s">
        <v>283</v>
      </c>
      <c r="C31" s="28">
        <v>0</v>
      </c>
    </row>
    <row r="32" spans="1:3">
      <c r="A32" s="27">
        <v>4150</v>
      </c>
      <c r="B32" s="25" t="s">
        <v>284</v>
      </c>
      <c r="C32" s="28">
        <v>0</v>
      </c>
    </row>
    <row r="33" spans="1:3">
      <c r="A33" s="27">
        <v>4151</v>
      </c>
      <c r="B33" s="25" t="s">
        <v>285</v>
      </c>
      <c r="C33" s="28">
        <v>0</v>
      </c>
    </row>
    <row r="34" spans="1:3">
      <c r="A34" s="27">
        <v>4152</v>
      </c>
      <c r="B34" s="25" t="s">
        <v>286</v>
      </c>
      <c r="C34" s="28">
        <v>0</v>
      </c>
    </row>
    <row r="35" spans="1:3">
      <c r="A35" s="27">
        <v>4153</v>
      </c>
      <c r="B35" s="25" t="s">
        <v>287</v>
      </c>
      <c r="C35" s="28">
        <v>0</v>
      </c>
    </row>
    <row r="36" spans="1:3">
      <c r="A36" s="27">
        <v>4159</v>
      </c>
      <c r="B36" s="25" t="s">
        <v>288</v>
      </c>
      <c r="C36" s="28">
        <v>0</v>
      </c>
    </row>
    <row r="37" spans="1:3">
      <c r="A37" s="27">
        <v>4160</v>
      </c>
      <c r="B37" s="25" t="s">
        <v>290</v>
      </c>
      <c r="C37" s="28">
        <v>0</v>
      </c>
    </row>
    <row r="38" spans="1:3">
      <c r="A38" s="27">
        <v>4161</v>
      </c>
      <c r="B38" s="25" t="s">
        <v>291</v>
      </c>
      <c r="C38" s="28">
        <v>0</v>
      </c>
    </row>
    <row r="39" spans="1:3">
      <c r="A39" s="27">
        <v>4162</v>
      </c>
      <c r="B39" s="25" t="s">
        <v>292</v>
      </c>
      <c r="C39" s="28">
        <v>0</v>
      </c>
    </row>
    <row r="40" spans="1:3">
      <c r="A40" s="27">
        <v>4163</v>
      </c>
      <c r="B40" s="25" t="s">
        <v>293</v>
      </c>
      <c r="C40" s="28">
        <v>0</v>
      </c>
    </row>
    <row r="41" spans="1:3">
      <c r="A41" s="27">
        <v>4164</v>
      </c>
      <c r="B41" s="25" t="s">
        <v>294</v>
      </c>
      <c r="C41" s="28">
        <v>0</v>
      </c>
    </row>
    <row r="42" spans="1:3">
      <c r="A42" s="27">
        <v>4165</v>
      </c>
      <c r="B42" s="25" t="s">
        <v>295</v>
      </c>
      <c r="C42" s="28">
        <v>0</v>
      </c>
    </row>
    <row r="43" spans="1:3">
      <c r="A43" s="27">
        <v>4166</v>
      </c>
      <c r="B43" s="25" t="s">
        <v>296</v>
      </c>
      <c r="C43" s="28">
        <v>0</v>
      </c>
    </row>
    <row r="44" spans="1:3">
      <c r="A44" s="27">
        <v>4167</v>
      </c>
      <c r="B44" s="25" t="s">
        <v>297</v>
      </c>
      <c r="C44" s="28">
        <v>0</v>
      </c>
    </row>
    <row r="45" spans="1:3">
      <c r="A45" s="27">
        <v>4168</v>
      </c>
      <c r="B45" s="25" t="s">
        <v>298</v>
      </c>
      <c r="C45" s="28">
        <v>0</v>
      </c>
    </row>
    <row r="46" spans="1:3">
      <c r="A46" s="27">
        <v>4169</v>
      </c>
      <c r="B46" s="25" t="s">
        <v>299</v>
      </c>
      <c r="C46" s="28">
        <v>0</v>
      </c>
    </row>
    <row r="47" spans="1:3">
      <c r="A47" s="27">
        <v>4170</v>
      </c>
      <c r="B47" s="25" t="s">
        <v>301</v>
      </c>
      <c r="C47" s="28">
        <v>0</v>
      </c>
    </row>
    <row r="48" spans="1:3">
      <c r="A48" s="27">
        <v>4171</v>
      </c>
      <c r="B48" s="25" t="s">
        <v>302</v>
      </c>
      <c r="C48" s="28">
        <v>0</v>
      </c>
    </row>
    <row r="49" spans="1:4">
      <c r="A49" s="27">
        <v>4172</v>
      </c>
      <c r="B49" s="25" t="s">
        <v>303</v>
      </c>
      <c r="C49" s="28">
        <v>0</v>
      </c>
    </row>
    <row r="50" spans="1:4">
      <c r="A50" s="142">
        <v>4173</v>
      </c>
      <c r="B50" s="143" t="s">
        <v>304</v>
      </c>
      <c r="C50" s="99">
        <f>SUM(C51:C73)</f>
        <v>16353222.319999998</v>
      </c>
      <c r="D50" s="28"/>
    </row>
    <row r="51" spans="1:4">
      <c r="A51" s="162" t="s">
        <v>1238</v>
      </c>
      <c r="B51" s="162" t="s">
        <v>1239</v>
      </c>
      <c r="C51" s="150">
        <v>3282682.63</v>
      </c>
    </row>
    <row r="52" spans="1:4">
      <c r="A52" s="162" t="s">
        <v>1240</v>
      </c>
      <c r="B52" s="162" t="s">
        <v>1241</v>
      </c>
      <c r="C52" s="150">
        <v>525815.30000000005</v>
      </c>
    </row>
    <row r="53" spans="1:4">
      <c r="A53" s="162" t="s">
        <v>1242</v>
      </c>
      <c r="B53" s="162" t="s">
        <v>1243</v>
      </c>
      <c r="C53" s="150">
        <v>3328194.02</v>
      </c>
    </row>
    <row r="54" spans="1:4">
      <c r="A54" s="162" t="s">
        <v>1244</v>
      </c>
      <c r="B54" s="162" t="s">
        <v>1245</v>
      </c>
      <c r="C54" s="150">
        <v>6300</v>
      </c>
    </row>
    <row r="55" spans="1:4">
      <c r="A55" s="162" t="s">
        <v>1246</v>
      </c>
      <c r="B55" s="162" t="s">
        <v>1247</v>
      </c>
      <c r="C55" s="150">
        <v>587670.1</v>
      </c>
    </row>
    <row r="56" spans="1:4">
      <c r="A56" s="162" t="s">
        <v>1248</v>
      </c>
      <c r="B56" s="162" t="s">
        <v>1249</v>
      </c>
      <c r="C56" s="150">
        <v>75000</v>
      </c>
    </row>
    <row r="57" spans="1:4">
      <c r="A57" s="162" t="s">
        <v>1250</v>
      </c>
      <c r="B57" s="162" t="s">
        <v>1251</v>
      </c>
      <c r="C57" s="150">
        <v>325589.38</v>
      </c>
    </row>
    <row r="58" spans="1:4">
      <c r="A58" s="162" t="s">
        <v>1252</v>
      </c>
      <c r="B58" s="162" t="s">
        <v>1253</v>
      </c>
      <c r="C58" s="150">
        <v>279830</v>
      </c>
    </row>
    <row r="59" spans="1:4">
      <c r="A59" s="162" t="s">
        <v>1254</v>
      </c>
      <c r="B59" s="162" t="s">
        <v>1255</v>
      </c>
      <c r="C59" s="150">
        <v>534000</v>
      </c>
    </row>
    <row r="60" spans="1:4">
      <c r="A60" s="162" t="s">
        <v>1256</v>
      </c>
      <c r="B60" s="162" t="s">
        <v>1257</v>
      </c>
      <c r="C60" s="150">
        <v>1980731.85</v>
      </c>
    </row>
    <row r="61" spans="1:4">
      <c r="A61" s="162" t="s">
        <v>1258</v>
      </c>
      <c r="B61" s="162" t="s">
        <v>1259</v>
      </c>
      <c r="C61" s="150">
        <v>99491.32</v>
      </c>
    </row>
    <row r="62" spans="1:4">
      <c r="A62" s="162" t="s">
        <v>1260</v>
      </c>
      <c r="B62" s="162" t="s">
        <v>1261</v>
      </c>
      <c r="C62" s="150">
        <v>24623.45</v>
      </c>
    </row>
    <row r="63" spans="1:4">
      <c r="A63" s="162" t="s">
        <v>1262</v>
      </c>
      <c r="B63" s="162" t="s">
        <v>1263</v>
      </c>
      <c r="C63" s="150">
        <v>192851</v>
      </c>
    </row>
    <row r="64" spans="1:4">
      <c r="A64" s="162" t="s">
        <v>1264</v>
      </c>
      <c r="B64" s="162" t="s">
        <v>1265</v>
      </c>
      <c r="C64" s="150">
        <v>22990</v>
      </c>
    </row>
    <row r="65" spans="1:5">
      <c r="A65" s="162" t="s">
        <v>1266</v>
      </c>
      <c r="B65" s="162" t="s">
        <v>1267</v>
      </c>
      <c r="C65" s="150">
        <v>42550</v>
      </c>
    </row>
    <row r="66" spans="1:5">
      <c r="A66" s="162" t="s">
        <v>1268</v>
      </c>
      <c r="B66" s="162" t="s">
        <v>1269</v>
      </c>
      <c r="C66" s="150">
        <v>114727.6</v>
      </c>
    </row>
    <row r="67" spans="1:5">
      <c r="A67" s="162" t="s">
        <v>1270</v>
      </c>
      <c r="B67" s="162" t="s">
        <v>1271</v>
      </c>
      <c r="C67" s="150">
        <v>294500</v>
      </c>
    </row>
    <row r="68" spans="1:5">
      <c r="A68" s="162" t="s">
        <v>1272</v>
      </c>
      <c r="B68" s="162" t="s">
        <v>1273</v>
      </c>
      <c r="C68" s="150">
        <v>1041278.18</v>
      </c>
    </row>
    <row r="69" spans="1:5">
      <c r="A69" s="162" t="s">
        <v>1274</v>
      </c>
      <c r="B69" s="162" t="s">
        <v>1275</v>
      </c>
      <c r="C69" s="150">
        <v>258631.9</v>
      </c>
    </row>
    <row r="70" spans="1:5">
      <c r="A70" s="162" t="s">
        <v>1276</v>
      </c>
      <c r="B70" s="162" t="s">
        <v>1277</v>
      </c>
      <c r="C70" s="150">
        <v>377188.59</v>
      </c>
    </row>
    <row r="71" spans="1:5">
      <c r="A71" s="162" t="s">
        <v>1278</v>
      </c>
      <c r="B71" s="162" t="s">
        <v>1279</v>
      </c>
      <c r="C71" s="150">
        <v>49954.9</v>
      </c>
    </row>
    <row r="72" spans="1:5">
      <c r="A72" s="162" t="s">
        <v>1280</v>
      </c>
      <c r="B72" s="162" t="s">
        <v>1281</v>
      </c>
      <c r="C72" s="150">
        <v>2819410.1</v>
      </c>
    </row>
    <row r="73" spans="1:5">
      <c r="A73" s="162" t="s">
        <v>1282</v>
      </c>
      <c r="B73" s="162" t="s">
        <v>1283</v>
      </c>
      <c r="C73" s="150">
        <v>89212</v>
      </c>
    </row>
    <row r="74" spans="1:5">
      <c r="A74" s="27">
        <v>4174</v>
      </c>
      <c r="B74" s="25" t="s">
        <v>305</v>
      </c>
      <c r="C74" s="28">
        <v>0</v>
      </c>
    </row>
    <row r="75" spans="1:5">
      <c r="A75" s="27">
        <v>4190</v>
      </c>
      <c r="B75" s="25" t="s">
        <v>306</v>
      </c>
      <c r="C75" s="28">
        <v>0</v>
      </c>
      <c r="E75" s="28"/>
    </row>
    <row r="76" spans="1:5">
      <c r="A76" s="27">
        <v>4191</v>
      </c>
      <c r="B76" s="25" t="s">
        <v>307</v>
      </c>
      <c r="C76" s="28">
        <v>0</v>
      </c>
    </row>
    <row r="77" spans="1:5">
      <c r="A77" s="27">
        <v>4192</v>
      </c>
      <c r="B77" s="25" t="s">
        <v>308</v>
      </c>
      <c r="C77" s="28">
        <v>0</v>
      </c>
    </row>
    <row r="78" spans="1:5">
      <c r="A78" s="142">
        <v>4200</v>
      </c>
      <c r="B78" s="143" t="s">
        <v>309</v>
      </c>
      <c r="C78" s="99">
        <f>+C86</f>
        <v>66969439.5</v>
      </c>
    </row>
    <row r="79" spans="1:5">
      <c r="A79" s="27">
        <v>4210</v>
      </c>
      <c r="B79" s="25" t="s">
        <v>310</v>
      </c>
      <c r="C79" s="28">
        <v>0</v>
      </c>
    </row>
    <row r="80" spans="1:5">
      <c r="A80" s="27">
        <v>4211</v>
      </c>
      <c r="B80" s="25" t="s">
        <v>311</v>
      </c>
      <c r="C80" s="28">
        <v>0</v>
      </c>
    </row>
    <row r="81" spans="1:5">
      <c r="A81" s="27">
        <v>4212</v>
      </c>
      <c r="B81" s="25" t="s">
        <v>312</v>
      </c>
      <c r="C81" s="28">
        <v>0</v>
      </c>
    </row>
    <row r="82" spans="1:5">
      <c r="A82" s="27">
        <v>4213</v>
      </c>
      <c r="B82" s="25" t="s">
        <v>313</v>
      </c>
      <c r="C82" s="28">
        <v>0</v>
      </c>
    </row>
    <row r="83" spans="1:5">
      <c r="A83" s="27">
        <v>4220</v>
      </c>
      <c r="B83" s="25" t="s">
        <v>315</v>
      </c>
      <c r="C83" s="28">
        <v>0</v>
      </c>
    </row>
    <row r="84" spans="1:5">
      <c r="A84" s="27">
        <v>4221</v>
      </c>
      <c r="B84" s="25" t="s">
        <v>316</v>
      </c>
      <c r="C84" s="28">
        <v>0</v>
      </c>
    </row>
    <row r="85" spans="1:5">
      <c r="A85" s="27">
        <v>4222</v>
      </c>
      <c r="B85" s="25" t="s">
        <v>317</v>
      </c>
      <c r="C85" s="28">
        <v>0</v>
      </c>
    </row>
    <row r="86" spans="1:5">
      <c r="A86" s="142">
        <v>4223</v>
      </c>
      <c r="B86" s="143" t="s">
        <v>318</v>
      </c>
      <c r="C86" s="99">
        <f>SUM(C87:C88)</f>
        <v>66969439.5</v>
      </c>
    </row>
    <row r="87" spans="1:5">
      <c r="A87" s="162" t="s">
        <v>1284</v>
      </c>
      <c r="B87" s="162" t="s">
        <v>1285</v>
      </c>
      <c r="C87" s="150">
        <v>62054439.5</v>
      </c>
    </row>
    <row r="88" spans="1:5">
      <c r="A88" s="162" t="s">
        <v>1286</v>
      </c>
      <c r="B88" s="162" t="s">
        <v>1287</v>
      </c>
      <c r="C88" s="150">
        <v>4915000</v>
      </c>
    </row>
    <row r="89" spans="1:5">
      <c r="A89" s="27">
        <v>4224</v>
      </c>
      <c r="B89" s="25" t="s">
        <v>320</v>
      </c>
      <c r="C89" s="28">
        <v>0</v>
      </c>
    </row>
    <row r="90" spans="1:5">
      <c r="A90" s="27">
        <v>4225</v>
      </c>
      <c r="B90" s="25" t="s">
        <v>321</v>
      </c>
      <c r="C90" s="28">
        <v>0</v>
      </c>
    </row>
    <row r="91" spans="1:5">
      <c r="A91" s="27">
        <v>4226</v>
      </c>
      <c r="B91" s="25" t="s">
        <v>322</v>
      </c>
      <c r="C91" s="28">
        <v>0</v>
      </c>
      <c r="D91" s="28"/>
    </row>
    <row r="93" spans="1:5">
      <c r="A93" s="24" t="s">
        <v>323</v>
      </c>
      <c r="B93" s="24"/>
      <c r="C93" s="24"/>
      <c r="D93" s="24"/>
      <c r="E93" s="24"/>
    </row>
    <row r="94" spans="1:5">
      <c r="A94" s="26" t="s">
        <v>110</v>
      </c>
      <c r="B94" s="26" t="s">
        <v>111</v>
      </c>
      <c r="C94" s="26" t="s">
        <v>112</v>
      </c>
      <c r="D94" s="26" t="s">
        <v>234</v>
      </c>
      <c r="E94" s="26" t="s">
        <v>128</v>
      </c>
    </row>
    <row r="95" spans="1:5">
      <c r="A95" s="27">
        <v>4300</v>
      </c>
      <c r="B95" s="25" t="s">
        <v>324</v>
      </c>
      <c r="C95" s="28">
        <v>0</v>
      </c>
    </row>
    <row r="96" spans="1:5">
      <c r="A96" s="27">
        <v>4310</v>
      </c>
      <c r="B96" s="25" t="s">
        <v>325</v>
      </c>
      <c r="C96" s="28">
        <v>0</v>
      </c>
    </row>
    <row r="97" spans="1:3">
      <c r="A97" s="27">
        <v>4311</v>
      </c>
      <c r="B97" s="25" t="s">
        <v>328</v>
      </c>
      <c r="C97" s="28">
        <v>0</v>
      </c>
    </row>
    <row r="98" spans="1:3">
      <c r="A98" s="27">
        <v>4319</v>
      </c>
      <c r="B98" s="25" t="s">
        <v>329</v>
      </c>
      <c r="C98" s="28">
        <v>0</v>
      </c>
    </row>
    <row r="99" spans="1:3">
      <c r="A99" s="27">
        <v>4320</v>
      </c>
      <c r="B99" s="25" t="s">
        <v>330</v>
      </c>
      <c r="C99" s="28">
        <v>0</v>
      </c>
    </row>
    <row r="100" spans="1:3">
      <c r="A100" s="27">
        <v>4321</v>
      </c>
      <c r="B100" s="25" t="s">
        <v>331</v>
      </c>
      <c r="C100" s="28">
        <v>0</v>
      </c>
    </row>
    <row r="101" spans="1:3">
      <c r="A101" s="27">
        <v>4322</v>
      </c>
      <c r="B101" s="25" t="s">
        <v>332</v>
      </c>
      <c r="C101" s="28">
        <v>0</v>
      </c>
    </row>
    <row r="102" spans="1:3">
      <c r="A102" s="27">
        <v>4323</v>
      </c>
      <c r="B102" s="25" t="s">
        <v>333</v>
      </c>
      <c r="C102" s="28">
        <v>0</v>
      </c>
    </row>
    <row r="103" spans="1:3">
      <c r="A103" s="27">
        <v>4324</v>
      </c>
      <c r="B103" s="25" t="s">
        <v>334</v>
      </c>
      <c r="C103" s="28">
        <v>0</v>
      </c>
    </row>
    <row r="104" spans="1:3">
      <c r="A104" s="27">
        <v>4325</v>
      </c>
      <c r="B104" s="25" t="s">
        <v>335</v>
      </c>
      <c r="C104" s="28">
        <v>0</v>
      </c>
    </row>
    <row r="105" spans="1:3">
      <c r="A105" s="27">
        <v>4330</v>
      </c>
      <c r="B105" s="25" t="s">
        <v>336</v>
      </c>
      <c r="C105" s="28">
        <v>0</v>
      </c>
    </row>
    <row r="106" spans="1:3">
      <c r="A106" s="27">
        <v>4331</v>
      </c>
      <c r="B106" s="25" t="s">
        <v>336</v>
      </c>
      <c r="C106" s="28">
        <v>0</v>
      </c>
    </row>
    <row r="107" spans="1:3">
      <c r="A107" s="27">
        <v>4340</v>
      </c>
      <c r="B107" s="25" t="s">
        <v>337</v>
      </c>
      <c r="C107" s="28">
        <v>0</v>
      </c>
    </row>
    <row r="108" spans="1:3">
      <c r="A108" s="27">
        <v>4341</v>
      </c>
      <c r="B108" s="25" t="s">
        <v>338</v>
      </c>
      <c r="C108" s="28">
        <v>0</v>
      </c>
    </row>
    <row r="109" spans="1:3">
      <c r="A109" s="27">
        <v>4390</v>
      </c>
      <c r="B109" s="25" t="s">
        <v>339</v>
      </c>
      <c r="C109" s="28">
        <v>0</v>
      </c>
    </row>
    <row r="110" spans="1:3">
      <c r="A110" s="27">
        <v>4391</v>
      </c>
      <c r="B110" s="25" t="s">
        <v>340</v>
      </c>
      <c r="C110" s="28">
        <v>0</v>
      </c>
    </row>
    <row r="111" spans="1:3">
      <c r="A111" s="27">
        <v>4392</v>
      </c>
      <c r="B111" s="25" t="s">
        <v>341</v>
      </c>
      <c r="C111" s="28">
        <v>0</v>
      </c>
    </row>
    <row r="112" spans="1:3">
      <c r="A112" s="27">
        <v>4393</v>
      </c>
      <c r="B112" s="25" t="s">
        <v>342</v>
      </c>
      <c r="C112" s="28">
        <v>0</v>
      </c>
    </row>
    <row r="113" spans="1:5">
      <c r="A113" s="27">
        <v>4394</v>
      </c>
      <c r="B113" s="25" t="s">
        <v>343</v>
      </c>
      <c r="C113" s="28">
        <v>0</v>
      </c>
    </row>
    <row r="114" spans="1:5">
      <c r="A114" s="27">
        <v>4395</v>
      </c>
      <c r="B114" s="25" t="s">
        <v>344</v>
      </c>
      <c r="C114" s="28">
        <v>0</v>
      </c>
    </row>
    <row r="115" spans="1:5">
      <c r="A115" s="27">
        <v>4396</v>
      </c>
      <c r="B115" s="25" t="s">
        <v>345</v>
      </c>
      <c r="C115" s="28">
        <v>0</v>
      </c>
    </row>
    <row r="116" spans="1:5">
      <c r="A116" s="27">
        <v>4399</v>
      </c>
      <c r="B116" s="25" t="s">
        <v>339</v>
      </c>
      <c r="C116" s="28">
        <v>0</v>
      </c>
    </row>
    <row r="119" spans="1:5">
      <c r="A119" s="24" t="s">
        <v>1288</v>
      </c>
      <c r="B119" s="24"/>
      <c r="C119" s="24"/>
      <c r="D119" s="24"/>
      <c r="E119" s="24"/>
    </row>
    <row r="120" spans="1:5">
      <c r="A120" s="26" t="s">
        <v>110</v>
      </c>
      <c r="B120" s="26" t="s">
        <v>111</v>
      </c>
      <c r="C120" s="26" t="s">
        <v>112</v>
      </c>
      <c r="D120" s="26" t="s">
        <v>347</v>
      </c>
      <c r="E120" s="26" t="s">
        <v>128</v>
      </c>
    </row>
    <row r="121" spans="1:5">
      <c r="A121" s="27">
        <v>5000</v>
      </c>
      <c r="B121" s="25" t="s">
        <v>348</v>
      </c>
      <c r="C121" s="99">
        <f>+C122+C208</f>
        <v>79509673.839999989</v>
      </c>
      <c r="D121" s="32">
        <f>+D122+D208</f>
        <v>0.99999999999999989</v>
      </c>
    </row>
    <row r="122" spans="1:5">
      <c r="A122" s="27">
        <v>5100</v>
      </c>
      <c r="B122" s="25" t="s">
        <v>349</v>
      </c>
      <c r="C122" s="99">
        <f>+C123+C130+C140</f>
        <v>78064625.359999985</v>
      </c>
      <c r="D122" s="32">
        <f>C122/$C$121</f>
        <v>0.98182550109678568</v>
      </c>
    </row>
    <row r="123" spans="1:5">
      <c r="A123" s="27">
        <v>5110</v>
      </c>
      <c r="B123" s="25" t="s">
        <v>350</v>
      </c>
      <c r="C123" s="99">
        <f>SUM(C124:C129)</f>
        <v>47085871.479999997</v>
      </c>
      <c r="D123" s="32">
        <f t="shared" ref="D123:D186" si="0">C123/$C$121</f>
        <v>0.5922030516029092</v>
      </c>
    </row>
    <row r="124" spans="1:5">
      <c r="A124" s="27">
        <v>5111</v>
      </c>
      <c r="B124" s="25" t="s">
        <v>351</v>
      </c>
      <c r="C124" s="28">
        <v>18630188.07</v>
      </c>
      <c r="D124" s="32">
        <f t="shared" si="0"/>
        <v>0.23431347621284623</v>
      </c>
      <c r="E124" s="25" t="s">
        <v>1289</v>
      </c>
    </row>
    <row r="125" spans="1:5">
      <c r="A125" s="27">
        <v>5112</v>
      </c>
      <c r="B125" s="25" t="s">
        <v>352</v>
      </c>
      <c r="C125" s="28">
        <v>9146069.2899999991</v>
      </c>
      <c r="D125" s="32">
        <f t="shared" si="0"/>
        <v>0.1150308993645848</v>
      </c>
      <c r="E125" s="25" t="s">
        <v>1290</v>
      </c>
    </row>
    <row r="126" spans="1:5">
      <c r="A126" s="27">
        <v>5113</v>
      </c>
      <c r="B126" s="25" t="s">
        <v>353</v>
      </c>
      <c r="C126" s="28">
        <v>4715404.51</v>
      </c>
      <c r="D126" s="32">
        <f t="shared" si="0"/>
        <v>5.9306047707967817E-2</v>
      </c>
    </row>
    <row r="127" spans="1:5">
      <c r="A127" s="27">
        <v>5114</v>
      </c>
      <c r="B127" s="25" t="s">
        <v>354</v>
      </c>
      <c r="C127" s="28">
        <v>6331266.0599999996</v>
      </c>
      <c r="D127" s="32">
        <f t="shared" si="0"/>
        <v>7.9628877270212686E-2</v>
      </c>
    </row>
    <row r="128" spans="1:5" ht="78.75">
      <c r="A128" s="27">
        <v>5115</v>
      </c>
      <c r="B128" s="25" t="s">
        <v>355</v>
      </c>
      <c r="C128" s="28">
        <v>8262943.5499999998</v>
      </c>
      <c r="D128" s="32">
        <f t="shared" si="0"/>
        <v>0.10392375104729773</v>
      </c>
      <c r="E128" s="165" t="s">
        <v>1291</v>
      </c>
    </row>
    <row r="129" spans="1:4">
      <c r="A129" s="27">
        <v>5116</v>
      </c>
      <c r="B129" s="25" t="s">
        <v>356</v>
      </c>
      <c r="C129" s="28">
        <v>0</v>
      </c>
      <c r="D129" s="32">
        <f t="shared" si="0"/>
        <v>0</v>
      </c>
    </row>
    <row r="130" spans="1:4">
      <c r="A130" s="27">
        <v>5120</v>
      </c>
      <c r="B130" s="25" t="s">
        <v>357</v>
      </c>
      <c r="C130" s="99">
        <f>SUM(C131:C139)</f>
        <v>1619588.41</v>
      </c>
      <c r="D130" s="32">
        <f t="shared" si="0"/>
        <v>2.0369702600706835E-2</v>
      </c>
    </row>
    <row r="131" spans="1:4">
      <c r="A131" s="27">
        <v>5121</v>
      </c>
      <c r="B131" s="25" t="s">
        <v>358</v>
      </c>
      <c r="C131" s="28">
        <v>804252.15</v>
      </c>
      <c r="D131" s="32">
        <f t="shared" si="0"/>
        <v>1.0115148398400223E-2</v>
      </c>
    </row>
    <row r="132" spans="1:4">
      <c r="A132" s="27">
        <v>5122</v>
      </c>
      <c r="B132" s="25" t="s">
        <v>359</v>
      </c>
      <c r="C132" s="28">
        <v>167255.70000000001</v>
      </c>
      <c r="D132" s="32">
        <f t="shared" si="0"/>
        <v>2.1035893108626545E-3</v>
      </c>
    </row>
    <row r="133" spans="1:4">
      <c r="A133" s="27">
        <v>5123</v>
      </c>
      <c r="B133" s="25" t="s">
        <v>360</v>
      </c>
      <c r="C133" s="28">
        <v>0</v>
      </c>
      <c r="D133" s="32">
        <f t="shared" si="0"/>
        <v>0</v>
      </c>
    </row>
    <row r="134" spans="1:4">
      <c r="A134" s="27">
        <v>5124</v>
      </c>
      <c r="B134" s="25" t="s">
        <v>361</v>
      </c>
      <c r="C134" s="28">
        <v>238348.57</v>
      </c>
      <c r="D134" s="32">
        <f t="shared" si="0"/>
        <v>2.9977304457271064E-3</v>
      </c>
    </row>
    <row r="135" spans="1:4">
      <c r="A135" s="27">
        <v>5125</v>
      </c>
      <c r="B135" s="25" t="s">
        <v>362</v>
      </c>
      <c r="C135" s="28">
        <v>500.19</v>
      </c>
      <c r="D135" s="32">
        <f t="shared" si="0"/>
        <v>6.290932610370774E-6</v>
      </c>
    </row>
    <row r="136" spans="1:4">
      <c r="A136" s="27">
        <v>5126</v>
      </c>
      <c r="B136" s="25" t="s">
        <v>363</v>
      </c>
      <c r="C136" s="28">
        <v>371702.67</v>
      </c>
      <c r="D136" s="32">
        <f t="shared" si="0"/>
        <v>4.6749364202900625E-3</v>
      </c>
    </row>
    <row r="137" spans="1:4">
      <c r="A137" s="27">
        <v>5127</v>
      </c>
      <c r="B137" s="25" t="s">
        <v>364</v>
      </c>
      <c r="C137" s="28">
        <v>2760</v>
      </c>
      <c r="D137" s="32">
        <f t="shared" si="0"/>
        <v>3.4712757161525293E-5</v>
      </c>
    </row>
    <row r="138" spans="1:4">
      <c r="A138" s="27">
        <v>5128</v>
      </c>
      <c r="B138" s="25" t="s">
        <v>365</v>
      </c>
      <c r="C138" s="28">
        <v>0</v>
      </c>
      <c r="D138" s="32">
        <f t="shared" si="0"/>
        <v>0</v>
      </c>
    </row>
    <row r="139" spans="1:4">
      <c r="A139" s="27">
        <v>5129</v>
      </c>
      <c r="B139" s="25" t="s">
        <v>366</v>
      </c>
      <c r="C139" s="28">
        <v>34769.129999999997</v>
      </c>
      <c r="D139" s="32">
        <f t="shared" si="0"/>
        <v>4.3729433565489273E-4</v>
      </c>
    </row>
    <row r="140" spans="1:4">
      <c r="A140" s="27">
        <v>5130</v>
      </c>
      <c r="B140" s="25" t="s">
        <v>367</v>
      </c>
      <c r="C140" s="99">
        <f>SUM(C141:C149)</f>
        <v>29359165.469999999</v>
      </c>
      <c r="D140" s="32">
        <f t="shared" si="0"/>
        <v>0.36925274689316978</v>
      </c>
    </row>
    <row r="141" spans="1:4">
      <c r="A141" s="27">
        <v>5131</v>
      </c>
      <c r="B141" s="25" t="s">
        <v>368</v>
      </c>
      <c r="C141" s="28">
        <v>1404990.91</v>
      </c>
      <c r="D141" s="32">
        <f t="shared" si="0"/>
        <v>1.7670691403253783E-2</v>
      </c>
    </row>
    <row r="142" spans="1:4">
      <c r="A142" s="27">
        <v>5132</v>
      </c>
      <c r="B142" s="25" t="s">
        <v>369</v>
      </c>
      <c r="C142" s="28">
        <v>749522.25</v>
      </c>
      <c r="D142" s="32">
        <f t="shared" si="0"/>
        <v>9.4268057432645123E-3</v>
      </c>
    </row>
    <row r="143" spans="1:4">
      <c r="A143" s="27">
        <v>5133</v>
      </c>
      <c r="B143" s="25" t="s">
        <v>370</v>
      </c>
      <c r="C143" s="28">
        <v>1513168.91</v>
      </c>
      <c r="D143" s="32">
        <f t="shared" si="0"/>
        <v>1.9031255404782579E-2</v>
      </c>
    </row>
    <row r="144" spans="1:4">
      <c r="A144" s="27">
        <v>5134</v>
      </c>
      <c r="B144" s="25" t="s">
        <v>371</v>
      </c>
      <c r="C144" s="28">
        <v>233032.98</v>
      </c>
      <c r="D144" s="32">
        <f t="shared" si="0"/>
        <v>2.9308758135386166E-3</v>
      </c>
    </row>
    <row r="145" spans="1:5">
      <c r="A145" s="27">
        <v>5135</v>
      </c>
      <c r="B145" s="25" t="s">
        <v>372</v>
      </c>
      <c r="C145" s="28">
        <v>566362.44999999995</v>
      </c>
      <c r="D145" s="32">
        <f t="shared" si="0"/>
        <v>7.1231892000929381E-3</v>
      </c>
    </row>
    <row r="146" spans="1:5">
      <c r="A146" s="27">
        <v>5136</v>
      </c>
      <c r="B146" s="25" t="s">
        <v>373</v>
      </c>
      <c r="C146" s="28">
        <v>1443952.82</v>
      </c>
      <c r="D146" s="32">
        <f t="shared" si="0"/>
        <v>1.8160718693246248E-2</v>
      </c>
    </row>
    <row r="147" spans="1:5">
      <c r="A147" s="27">
        <v>5137</v>
      </c>
      <c r="B147" s="25" t="s">
        <v>374</v>
      </c>
      <c r="C147" s="28">
        <v>457703.12</v>
      </c>
      <c r="D147" s="32">
        <f t="shared" si="0"/>
        <v>5.7565714697943738E-3</v>
      </c>
    </row>
    <row r="148" spans="1:5" ht="101.25">
      <c r="A148" s="27">
        <v>5138</v>
      </c>
      <c r="B148" s="25" t="s">
        <v>375</v>
      </c>
      <c r="C148" s="28">
        <v>16305071.130000001</v>
      </c>
      <c r="D148" s="32">
        <f t="shared" si="0"/>
        <v>0.20507028066561117</v>
      </c>
      <c r="E148" s="166" t="s">
        <v>1292</v>
      </c>
    </row>
    <row r="149" spans="1:5">
      <c r="A149" s="27">
        <v>5139</v>
      </c>
      <c r="B149" s="25" t="s">
        <v>376</v>
      </c>
      <c r="C149" s="28">
        <v>6685360.9000000004</v>
      </c>
      <c r="D149" s="32">
        <f t="shared" si="0"/>
        <v>8.4082358499585577E-2</v>
      </c>
    </row>
    <row r="150" spans="1:5">
      <c r="A150" s="27">
        <v>5200</v>
      </c>
      <c r="B150" s="25" t="s">
        <v>377</v>
      </c>
      <c r="C150" s="28">
        <v>0</v>
      </c>
      <c r="D150" s="32">
        <f t="shared" si="0"/>
        <v>0</v>
      </c>
    </row>
    <row r="151" spans="1:5">
      <c r="A151" s="27">
        <v>5210</v>
      </c>
      <c r="B151" s="25" t="s">
        <v>378</v>
      </c>
      <c r="C151" s="28">
        <v>0</v>
      </c>
      <c r="D151" s="32">
        <f t="shared" si="0"/>
        <v>0</v>
      </c>
    </row>
    <row r="152" spans="1:5">
      <c r="A152" s="27">
        <v>5211</v>
      </c>
      <c r="B152" s="25" t="s">
        <v>379</v>
      </c>
      <c r="C152" s="28">
        <v>0</v>
      </c>
      <c r="D152" s="32">
        <f t="shared" si="0"/>
        <v>0</v>
      </c>
    </row>
    <row r="153" spans="1:5">
      <c r="A153" s="27">
        <v>5212</v>
      </c>
      <c r="B153" s="25" t="s">
        <v>380</v>
      </c>
      <c r="C153" s="28">
        <v>0</v>
      </c>
      <c r="D153" s="32">
        <f t="shared" si="0"/>
        <v>0</v>
      </c>
    </row>
    <row r="154" spans="1:5">
      <c r="A154" s="27">
        <v>5220</v>
      </c>
      <c r="B154" s="25" t="s">
        <v>381</v>
      </c>
      <c r="C154" s="28">
        <v>0</v>
      </c>
      <c r="D154" s="32">
        <f t="shared" si="0"/>
        <v>0</v>
      </c>
    </row>
    <row r="155" spans="1:5">
      <c r="A155" s="27">
        <v>5221</v>
      </c>
      <c r="B155" s="25" t="s">
        <v>382</v>
      </c>
      <c r="C155" s="28">
        <v>0</v>
      </c>
      <c r="D155" s="32">
        <f t="shared" si="0"/>
        <v>0</v>
      </c>
    </row>
    <row r="156" spans="1:5">
      <c r="A156" s="27">
        <v>5222</v>
      </c>
      <c r="B156" s="25" t="s">
        <v>383</v>
      </c>
      <c r="C156" s="28">
        <v>0</v>
      </c>
      <c r="D156" s="32">
        <f t="shared" si="0"/>
        <v>0</v>
      </c>
    </row>
    <row r="157" spans="1:5">
      <c r="A157" s="27">
        <v>5230</v>
      </c>
      <c r="B157" s="25" t="s">
        <v>318</v>
      </c>
      <c r="C157" s="28">
        <v>0</v>
      </c>
      <c r="D157" s="32">
        <f t="shared" si="0"/>
        <v>0</v>
      </c>
    </row>
    <row r="158" spans="1:5">
      <c r="A158" s="27">
        <v>5231</v>
      </c>
      <c r="B158" s="25" t="s">
        <v>384</v>
      </c>
      <c r="C158" s="28">
        <v>0</v>
      </c>
      <c r="D158" s="32">
        <f t="shared" si="0"/>
        <v>0</v>
      </c>
    </row>
    <row r="159" spans="1:5">
      <c r="A159" s="27">
        <v>5232</v>
      </c>
      <c r="B159" s="25" t="s">
        <v>385</v>
      </c>
      <c r="C159" s="28">
        <v>0</v>
      </c>
      <c r="D159" s="32">
        <f t="shared" si="0"/>
        <v>0</v>
      </c>
    </row>
    <row r="160" spans="1:5">
      <c r="A160" s="27">
        <v>5240</v>
      </c>
      <c r="B160" s="25" t="s">
        <v>320</v>
      </c>
      <c r="C160" s="28">
        <v>0</v>
      </c>
      <c r="D160" s="32">
        <f t="shared" si="0"/>
        <v>0</v>
      </c>
    </row>
    <row r="161" spans="1:4">
      <c r="A161" s="27">
        <v>5241</v>
      </c>
      <c r="B161" s="25" t="s">
        <v>386</v>
      </c>
      <c r="C161" s="28">
        <v>0</v>
      </c>
      <c r="D161" s="32">
        <f t="shared" si="0"/>
        <v>0</v>
      </c>
    </row>
    <row r="162" spans="1:4">
      <c r="A162" s="27">
        <v>5242</v>
      </c>
      <c r="B162" s="25" t="s">
        <v>387</v>
      </c>
      <c r="C162" s="28">
        <v>0</v>
      </c>
      <c r="D162" s="32">
        <f t="shared" si="0"/>
        <v>0</v>
      </c>
    </row>
    <row r="163" spans="1:4">
      <c r="A163" s="27">
        <v>5243</v>
      </c>
      <c r="B163" s="25" t="s">
        <v>388</v>
      </c>
      <c r="C163" s="28">
        <v>0</v>
      </c>
      <c r="D163" s="32">
        <f t="shared" si="0"/>
        <v>0</v>
      </c>
    </row>
    <row r="164" spans="1:4">
      <c r="A164" s="27">
        <v>5244</v>
      </c>
      <c r="B164" s="25" t="s">
        <v>389</v>
      </c>
      <c r="C164" s="28">
        <v>0</v>
      </c>
      <c r="D164" s="32">
        <f t="shared" si="0"/>
        <v>0</v>
      </c>
    </row>
    <row r="165" spans="1:4">
      <c r="A165" s="27">
        <v>5250</v>
      </c>
      <c r="B165" s="25" t="s">
        <v>321</v>
      </c>
      <c r="C165" s="28">
        <v>0</v>
      </c>
      <c r="D165" s="32">
        <f t="shared" si="0"/>
        <v>0</v>
      </c>
    </row>
    <row r="166" spans="1:4">
      <c r="A166" s="27">
        <v>5251</v>
      </c>
      <c r="B166" s="25" t="s">
        <v>390</v>
      </c>
      <c r="C166" s="28">
        <v>0</v>
      </c>
      <c r="D166" s="32">
        <f t="shared" si="0"/>
        <v>0</v>
      </c>
    </row>
    <row r="167" spans="1:4">
      <c r="A167" s="27">
        <v>5252</v>
      </c>
      <c r="B167" s="25" t="s">
        <v>391</v>
      </c>
      <c r="C167" s="28">
        <v>0</v>
      </c>
      <c r="D167" s="32">
        <f t="shared" si="0"/>
        <v>0</v>
      </c>
    </row>
    <row r="168" spans="1:4">
      <c r="A168" s="27">
        <v>5259</v>
      </c>
      <c r="B168" s="25" t="s">
        <v>392</v>
      </c>
      <c r="C168" s="28">
        <v>0</v>
      </c>
      <c r="D168" s="32">
        <f t="shared" si="0"/>
        <v>0</v>
      </c>
    </row>
    <row r="169" spans="1:4">
      <c r="A169" s="27">
        <v>5260</v>
      </c>
      <c r="B169" s="25" t="s">
        <v>393</v>
      </c>
      <c r="C169" s="28">
        <v>0</v>
      </c>
      <c r="D169" s="32">
        <f t="shared" si="0"/>
        <v>0</v>
      </c>
    </row>
    <row r="170" spans="1:4">
      <c r="A170" s="27">
        <v>5261</v>
      </c>
      <c r="B170" s="25" t="s">
        <v>394</v>
      </c>
      <c r="C170" s="28">
        <v>0</v>
      </c>
      <c r="D170" s="32">
        <f t="shared" si="0"/>
        <v>0</v>
      </c>
    </row>
    <row r="171" spans="1:4">
      <c r="A171" s="27">
        <v>5262</v>
      </c>
      <c r="B171" s="25" t="s">
        <v>395</v>
      </c>
      <c r="C171" s="28">
        <v>0</v>
      </c>
      <c r="D171" s="32">
        <f t="shared" si="0"/>
        <v>0</v>
      </c>
    </row>
    <row r="172" spans="1:4">
      <c r="A172" s="27">
        <v>5270</v>
      </c>
      <c r="B172" s="25" t="s">
        <v>396</v>
      </c>
      <c r="C172" s="28">
        <v>0</v>
      </c>
      <c r="D172" s="32">
        <f t="shared" si="0"/>
        <v>0</v>
      </c>
    </row>
    <row r="173" spans="1:4">
      <c r="A173" s="27">
        <v>5271</v>
      </c>
      <c r="B173" s="25" t="s">
        <v>397</v>
      </c>
      <c r="C173" s="28">
        <v>0</v>
      </c>
      <c r="D173" s="32">
        <f t="shared" si="0"/>
        <v>0</v>
      </c>
    </row>
    <row r="174" spans="1:4">
      <c r="A174" s="27">
        <v>5280</v>
      </c>
      <c r="B174" s="25" t="s">
        <v>398</v>
      </c>
      <c r="C174" s="28">
        <v>0</v>
      </c>
      <c r="D174" s="32">
        <f t="shared" si="0"/>
        <v>0</v>
      </c>
    </row>
    <row r="175" spans="1:4">
      <c r="A175" s="27">
        <v>5281</v>
      </c>
      <c r="B175" s="25" t="s">
        <v>399</v>
      </c>
      <c r="C175" s="28">
        <v>0</v>
      </c>
      <c r="D175" s="32">
        <f t="shared" si="0"/>
        <v>0</v>
      </c>
    </row>
    <row r="176" spans="1:4">
      <c r="A176" s="27">
        <v>5282</v>
      </c>
      <c r="B176" s="25" t="s">
        <v>400</v>
      </c>
      <c r="C176" s="28">
        <v>0</v>
      </c>
      <c r="D176" s="32">
        <f t="shared" si="0"/>
        <v>0</v>
      </c>
    </row>
    <row r="177" spans="1:4">
      <c r="A177" s="27">
        <v>5283</v>
      </c>
      <c r="B177" s="25" t="s">
        <v>401</v>
      </c>
      <c r="C177" s="28">
        <v>0</v>
      </c>
      <c r="D177" s="32">
        <f t="shared" si="0"/>
        <v>0</v>
      </c>
    </row>
    <row r="178" spans="1:4">
      <c r="A178" s="27">
        <v>5284</v>
      </c>
      <c r="B178" s="25" t="s">
        <v>402</v>
      </c>
      <c r="C178" s="28">
        <v>0</v>
      </c>
      <c r="D178" s="32">
        <f t="shared" si="0"/>
        <v>0</v>
      </c>
    </row>
    <row r="179" spans="1:4">
      <c r="A179" s="27">
        <v>5285</v>
      </c>
      <c r="B179" s="25" t="s">
        <v>403</v>
      </c>
      <c r="C179" s="28">
        <v>0</v>
      </c>
      <c r="D179" s="32">
        <f t="shared" si="0"/>
        <v>0</v>
      </c>
    </row>
    <row r="180" spans="1:4">
      <c r="A180" s="27">
        <v>5290</v>
      </c>
      <c r="B180" s="25" t="s">
        <v>404</v>
      </c>
      <c r="C180" s="28">
        <v>0</v>
      </c>
      <c r="D180" s="32">
        <f t="shared" si="0"/>
        <v>0</v>
      </c>
    </row>
    <row r="181" spans="1:4">
      <c r="A181" s="27">
        <v>5291</v>
      </c>
      <c r="B181" s="25" t="s">
        <v>405</v>
      </c>
      <c r="C181" s="28">
        <v>0</v>
      </c>
      <c r="D181" s="32">
        <f t="shared" si="0"/>
        <v>0</v>
      </c>
    </row>
    <row r="182" spans="1:4">
      <c r="A182" s="27">
        <v>5292</v>
      </c>
      <c r="B182" s="25" t="s">
        <v>406</v>
      </c>
      <c r="C182" s="28">
        <v>0</v>
      </c>
      <c r="D182" s="32">
        <f t="shared" si="0"/>
        <v>0</v>
      </c>
    </row>
    <row r="183" spans="1:4">
      <c r="A183" s="27">
        <v>5300</v>
      </c>
      <c r="B183" s="25" t="s">
        <v>407</v>
      </c>
      <c r="C183" s="28">
        <v>0</v>
      </c>
      <c r="D183" s="32">
        <f t="shared" si="0"/>
        <v>0</v>
      </c>
    </row>
    <row r="184" spans="1:4">
      <c r="A184" s="27">
        <v>5310</v>
      </c>
      <c r="B184" s="25" t="s">
        <v>311</v>
      </c>
      <c r="C184" s="28">
        <v>0</v>
      </c>
      <c r="D184" s="32">
        <f t="shared" si="0"/>
        <v>0</v>
      </c>
    </row>
    <row r="185" spans="1:4">
      <c r="A185" s="27">
        <v>5311</v>
      </c>
      <c r="B185" s="25" t="s">
        <v>408</v>
      </c>
      <c r="C185" s="28">
        <v>0</v>
      </c>
      <c r="D185" s="32">
        <f t="shared" si="0"/>
        <v>0</v>
      </c>
    </row>
    <row r="186" spans="1:4">
      <c r="A186" s="27">
        <v>5312</v>
      </c>
      <c r="B186" s="25" t="s">
        <v>409</v>
      </c>
      <c r="C186" s="28">
        <v>0</v>
      </c>
      <c r="D186" s="32">
        <f t="shared" si="0"/>
        <v>0</v>
      </c>
    </row>
    <row r="187" spans="1:4">
      <c r="A187" s="27">
        <v>5320</v>
      </c>
      <c r="B187" s="25" t="s">
        <v>312</v>
      </c>
      <c r="C187" s="28">
        <v>0</v>
      </c>
      <c r="D187" s="32">
        <f t="shared" ref="D187:D242" si="1">C187/$C$121</f>
        <v>0</v>
      </c>
    </row>
    <row r="188" spans="1:4">
      <c r="A188" s="27">
        <v>5321</v>
      </c>
      <c r="B188" s="25" t="s">
        <v>410</v>
      </c>
      <c r="C188" s="28">
        <v>0</v>
      </c>
      <c r="D188" s="32">
        <f t="shared" si="1"/>
        <v>0</v>
      </c>
    </row>
    <row r="189" spans="1:4">
      <c r="A189" s="27">
        <v>5322</v>
      </c>
      <c r="B189" s="25" t="s">
        <v>411</v>
      </c>
      <c r="C189" s="28">
        <v>0</v>
      </c>
      <c r="D189" s="32">
        <f t="shared" si="1"/>
        <v>0</v>
      </c>
    </row>
    <row r="190" spans="1:4">
      <c r="A190" s="27">
        <v>5330</v>
      </c>
      <c r="B190" s="25" t="s">
        <v>313</v>
      </c>
      <c r="C190" s="28">
        <v>0</v>
      </c>
      <c r="D190" s="32">
        <f t="shared" si="1"/>
        <v>0</v>
      </c>
    </row>
    <row r="191" spans="1:4">
      <c r="A191" s="27">
        <v>5331</v>
      </c>
      <c r="B191" s="25" t="s">
        <v>412</v>
      </c>
      <c r="C191" s="28">
        <v>0</v>
      </c>
      <c r="D191" s="32">
        <f t="shared" si="1"/>
        <v>0</v>
      </c>
    </row>
    <row r="192" spans="1:4">
      <c r="A192" s="27">
        <v>5332</v>
      </c>
      <c r="B192" s="25" t="s">
        <v>413</v>
      </c>
      <c r="C192" s="28">
        <v>0</v>
      </c>
      <c r="D192" s="32">
        <f t="shared" si="1"/>
        <v>0</v>
      </c>
    </row>
    <row r="193" spans="1:4">
      <c r="A193" s="27">
        <v>5400</v>
      </c>
      <c r="B193" s="25" t="s">
        <v>414</v>
      </c>
      <c r="C193" s="28">
        <v>0</v>
      </c>
      <c r="D193" s="32">
        <f t="shared" si="1"/>
        <v>0</v>
      </c>
    </row>
    <row r="194" spans="1:4">
      <c r="A194" s="27">
        <v>5410</v>
      </c>
      <c r="B194" s="25" t="s">
        <v>415</v>
      </c>
      <c r="C194" s="28">
        <v>0</v>
      </c>
      <c r="D194" s="32">
        <f t="shared" si="1"/>
        <v>0</v>
      </c>
    </row>
    <row r="195" spans="1:4">
      <c r="A195" s="27">
        <v>5411</v>
      </c>
      <c r="B195" s="25" t="s">
        <v>416</v>
      </c>
      <c r="C195" s="28">
        <v>0</v>
      </c>
      <c r="D195" s="32">
        <f t="shared" si="1"/>
        <v>0</v>
      </c>
    </row>
    <row r="196" spans="1:4">
      <c r="A196" s="27">
        <v>5412</v>
      </c>
      <c r="B196" s="25" t="s">
        <v>417</v>
      </c>
      <c r="C196" s="28">
        <v>0</v>
      </c>
      <c r="D196" s="32">
        <f t="shared" si="1"/>
        <v>0</v>
      </c>
    </row>
    <row r="197" spans="1:4">
      <c r="A197" s="27">
        <v>5420</v>
      </c>
      <c r="B197" s="25" t="s">
        <v>418</v>
      </c>
      <c r="C197" s="28">
        <v>0</v>
      </c>
      <c r="D197" s="32">
        <f t="shared" si="1"/>
        <v>0</v>
      </c>
    </row>
    <row r="198" spans="1:4">
      <c r="A198" s="27">
        <v>5421</v>
      </c>
      <c r="B198" s="25" t="s">
        <v>419</v>
      </c>
      <c r="C198" s="28">
        <v>0</v>
      </c>
      <c r="D198" s="32">
        <f t="shared" si="1"/>
        <v>0</v>
      </c>
    </row>
    <row r="199" spans="1:4">
      <c r="A199" s="27">
        <v>5422</v>
      </c>
      <c r="B199" s="25" t="s">
        <v>420</v>
      </c>
      <c r="C199" s="28">
        <v>0</v>
      </c>
      <c r="D199" s="32">
        <f t="shared" si="1"/>
        <v>0</v>
      </c>
    </row>
    <row r="200" spans="1:4">
      <c r="A200" s="27">
        <v>5430</v>
      </c>
      <c r="B200" s="25" t="s">
        <v>421</v>
      </c>
      <c r="C200" s="28">
        <v>0</v>
      </c>
      <c r="D200" s="32">
        <f t="shared" si="1"/>
        <v>0</v>
      </c>
    </row>
    <row r="201" spans="1:4">
      <c r="A201" s="27">
        <v>5431</v>
      </c>
      <c r="B201" s="25" t="s">
        <v>422</v>
      </c>
      <c r="C201" s="28">
        <v>0</v>
      </c>
      <c r="D201" s="32">
        <f t="shared" si="1"/>
        <v>0</v>
      </c>
    </row>
    <row r="202" spans="1:4">
      <c r="A202" s="27">
        <v>5432</v>
      </c>
      <c r="B202" s="25" t="s">
        <v>423</v>
      </c>
      <c r="C202" s="28">
        <v>0</v>
      </c>
      <c r="D202" s="32">
        <f t="shared" si="1"/>
        <v>0</v>
      </c>
    </row>
    <row r="203" spans="1:4">
      <c r="A203" s="27">
        <v>5440</v>
      </c>
      <c r="B203" s="25" t="s">
        <v>424</v>
      </c>
      <c r="C203" s="28">
        <v>0</v>
      </c>
      <c r="D203" s="32">
        <f t="shared" si="1"/>
        <v>0</v>
      </c>
    </row>
    <row r="204" spans="1:4">
      <c r="A204" s="27">
        <v>5441</v>
      </c>
      <c r="B204" s="25" t="s">
        <v>424</v>
      </c>
      <c r="C204" s="28">
        <v>0</v>
      </c>
      <c r="D204" s="32">
        <f t="shared" si="1"/>
        <v>0</v>
      </c>
    </row>
    <row r="205" spans="1:4">
      <c r="A205" s="27">
        <v>5450</v>
      </c>
      <c r="B205" s="25" t="s">
        <v>425</v>
      </c>
      <c r="C205" s="28">
        <v>0</v>
      </c>
      <c r="D205" s="32">
        <f t="shared" si="1"/>
        <v>0</v>
      </c>
    </row>
    <row r="206" spans="1:4">
      <c r="A206" s="27">
        <v>5451</v>
      </c>
      <c r="B206" s="25" t="s">
        <v>426</v>
      </c>
      <c r="C206" s="28">
        <v>0</v>
      </c>
      <c r="D206" s="32">
        <f t="shared" si="1"/>
        <v>0</v>
      </c>
    </row>
    <row r="207" spans="1:4">
      <c r="A207" s="27">
        <v>5452</v>
      </c>
      <c r="B207" s="25" t="s">
        <v>427</v>
      </c>
      <c r="C207" s="28">
        <v>0</v>
      </c>
      <c r="D207" s="32">
        <f t="shared" si="1"/>
        <v>0</v>
      </c>
    </row>
    <row r="208" spans="1:4">
      <c r="A208" s="27">
        <v>5500</v>
      </c>
      <c r="B208" s="25" t="s">
        <v>428</v>
      </c>
      <c r="C208" s="99">
        <f>SUM(C209:C241)</f>
        <v>1445048.48</v>
      </c>
      <c r="D208" s="32">
        <f t="shared" si="1"/>
        <v>1.8174498903214219E-2</v>
      </c>
    </row>
    <row r="209" spans="1:4">
      <c r="A209" s="27">
        <v>5510</v>
      </c>
      <c r="B209" s="25" t="s">
        <v>429</v>
      </c>
      <c r="C209" s="28">
        <v>0</v>
      </c>
      <c r="D209" s="32">
        <f t="shared" si="1"/>
        <v>0</v>
      </c>
    </row>
    <row r="210" spans="1:4">
      <c r="A210" s="27">
        <v>5511</v>
      </c>
      <c r="B210" s="25" t="s">
        <v>430</v>
      </c>
      <c r="C210" s="28">
        <v>0</v>
      </c>
      <c r="D210" s="32">
        <f t="shared" si="1"/>
        <v>0</v>
      </c>
    </row>
    <row r="211" spans="1:4">
      <c r="A211" s="27">
        <v>5512</v>
      </c>
      <c r="B211" s="25" t="s">
        <v>431</v>
      </c>
      <c r="C211" s="28">
        <v>0</v>
      </c>
      <c r="D211" s="32">
        <f t="shared" si="1"/>
        <v>0</v>
      </c>
    </row>
    <row r="212" spans="1:4">
      <c r="A212" s="27">
        <v>5513</v>
      </c>
      <c r="B212" s="25" t="s">
        <v>432</v>
      </c>
      <c r="C212" s="28">
        <v>0</v>
      </c>
      <c r="D212" s="32">
        <f t="shared" si="1"/>
        <v>0</v>
      </c>
    </row>
    <row r="213" spans="1:4">
      <c r="A213" s="27">
        <v>5514</v>
      </c>
      <c r="B213" s="25" t="s">
        <v>433</v>
      </c>
      <c r="C213" s="28">
        <v>0</v>
      </c>
      <c r="D213" s="32">
        <f t="shared" si="1"/>
        <v>0</v>
      </c>
    </row>
    <row r="214" spans="1:4">
      <c r="A214" s="27">
        <v>5515</v>
      </c>
      <c r="B214" s="25" t="s">
        <v>434</v>
      </c>
      <c r="C214" s="28">
        <v>1443085.03</v>
      </c>
      <c r="D214" s="32">
        <f t="shared" si="1"/>
        <v>1.8149804423848712E-2</v>
      </c>
    </row>
    <row r="215" spans="1:4">
      <c r="A215" s="27">
        <v>5516</v>
      </c>
      <c r="B215" s="25" t="s">
        <v>435</v>
      </c>
      <c r="C215" s="28">
        <v>0</v>
      </c>
      <c r="D215" s="32">
        <f t="shared" si="1"/>
        <v>0</v>
      </c>
    </row>
    <row r="216" spans="1:4">
      <c r="A216" s="27">
        <v>5517</v>
      </c>
      <c r="B216" s="25" t="s">
        <v>436</v>
      </c>
      <c r="C216" s="28">
        <v>1963.45</v>
      </c>
      <c r="D216" s="32">
        <f t="shared" si="1"/>
        <v>2.4694479365506102E-5</v>
      </c>
    </row>
    <row r="217" spans="1:4">
      <c r="A217" s="27">
        <v>5518</v>
      </c>
      <c r="B217" s="25" t="s">
        <v>437</v>
      </c>
      <c r="C217" s="28">
        <v>0</v>
      </c>
      <c r="D217" s="32">
        <f t="shared" si="1"/>
        <v>0</v>
      </c>
    </row>
    <row r="218" spans="1:4">
      <c r="A218" s="27">
        <v>5520</v>
      </c>
      <c r="B218" s="25" t="s">
        <v>438</v>
      </c>
      <c r="C218" s="28">
        <v>0</v>
      </c>
      <c r="D218" s="32">
        <f t="shared" si="1"/>
        <v>0</v>
      </c>
    </row>
    <row r="219" spans="1:4">
      <c r="A219" s="27">
        <v>5521</v>
      </c>
      <c r="B219" s="25" t="s">
        <v>439</v>
      </c>
      <c r="C219" s="28">
        <v>0</v>
      </c>
      <c r="D219" s="32">
        <f t="shared" si="1"/>
        <v>0</v>
      </c>
    </row>
    <row r="220" spans="1:4">
      <c r="A220" s="27">
        <v>5522</v>
      </c>
      <c r="B220" s="25" t="s">
        <v>440</v>
      </c>
      <c r="C220" s="28">
        <v>0</v>
      </c>
      <c r="D220" s="32">
        <f t="shared" si="1"/>
        <v>0</v>
      </c>
    </row>
    <row r="221" spans="1:4">
      <c r="A221" s="27">
        <v>5530</v>
      </c>
      <c r="B221" s="25" t="s">
        <v>441</v>
      </c>
      <c r="C221" s="28">
        <v>0</v>
      </c>
      <c r="D221" s="32">
        <f t="shared" si="1"/>
        <v>0</v>
      </c>
    </row>
    <row r="222" spans="1:4">
      <c r="A222" s="27">
        <v>5531</v>
      </c>
      <c r="B222" s="25" t="s">
        <v>442</v>
      </c>
      <c r="C222" s="28">
        <v>0</v>
      </c>
      <c r="D222" s="32">
        <f t="shared" si="1"/>
        <v>0</v>
      </c>
    </row>
    <row r="223" spans="1:4">
      <c r="A223" s="27">
        <v>5532</v>
      </c>
      <c r="B223" s="25" t="s">
        <v>443</v>
      </c>
      <c r="C223" s="28">
        <v>0</v>
      </c>
      <c r="D223" s="32">
        <f t="shared" si="1"/>
        <v>0</v>
      </c>
    </row>
    <row r="224" spans="1:4">
      <c r="A224" s="27">
        <v>5533</v>
      </c>
      <c r="B224" s="25" t="s">
        <v>444</v>
      </c>
      <c r="C224" s="28">
        <v>0</v>
      </c>
      <c r="D224" s="32">
        <f t="shared" si="1"/>
        <v>0</v>
      </c>
    </row>
    <row r="225" spans="1:4">
      <c r="A225" s="27">
        <v>5534</v>
      </c>
      <c r="B225" s="25" t="s">
        <v>445</v>
      </c>
      <c r="C225" s="28">
        <v>0</v>
      </c>
      <c r="D225" s="32">
        <f t="shared" si="1"/>
        <v>0</v>
      </c>
    </row>
    <row r="226" spans="1:4">
      <c r="A226" s="27">
        <v>5535</v>
      </c>
      <c r="B226" s="25" t="s">
        <v>446</v>
      </c>
      <c r="C226" s="28">
        <v>0</v>
      </c>
      <c r="D226" s="32">
        <f t="shared" si="1"/>
        <v>0</v>
      </c>
    </row>
    <row r="227" spans="1:4">
      <c r="A227" s="27">
        <v>5540</v>
      </c>
      <c r="B227" s="25" t="s">
        <v>447</v>
      </c>
      <c r="C227" s="28">
        <v>0</v>
      </c>
      <c r="D227" s="32">
        <f t="shared" si="1"/>
        <v>0</v>
      </c>
    </row>
    <row r="228" spans="1:4">
      <c r="A228" s="27">
        <v>5541</v>
      </c>
      <c r="B228" s="25" t="s">
        <v>447</v>
      </c>
      <c r="C228" s="28">
        <v>0</v>
      </c>
      <c r="D228" s="32">
        <f t="shared" si="1"/>
        <v>0</v>
      </c>
    </row>
    <row r="229" spans="1:4">
      <c r="A229" s="27">
        <v>5550</v>
      </c>
      <c r="B229" s="25" t="s">
        <v>448</v>
      </c>
      <c r="C229" s="28">
        <v>0</v>
      </c>
      <c r="D229" s="32">
        <f t="shared" si="1"/>
        <v>0</v>
      </c>
    </row>
    <row r="230" spans="1:4">
      <c r="A230" s="27">
        <v>5551</v>
      </c>
      <c r="B230" s="25" t="s">
        <v>448</v>
      </c>
      <c r="C230" s="28">
        <v>0</v>
      </c>
      <c r="D230" s="32">
        <f t="shared" si="1"/>
        <v>0</v>
      </c>
    </row>
    <row r="231" spans="1:4">
      <c r="A231" s="27">
        <v>5590</v>
      </c>
      <c r="B231" s="25" t="s">
        <v>449</v>
      </c>
      <c r="C231" s="28">
        <v>0</v>
      </c>
      <c r="D231" s="32">
        <f t="shared" si="1"/>
        <v>0</v>
      </c>
    </row>
    <row r="232" spans="1:4">
      <c r="A232" s="27">
        <v>5591</v>
      </c>
      <c r="B232" s="25" t="s">
        <v>450</v>
      </c>
      <c r="C232" s="28">
        <v>0</v>
      </c>
      <c r="D232" s="32">
        <f t="shared" si="1"/>
        <v>0</v>
      </c>
    </row>
    <row r="233" spans="1:4">
      <c r="A233" s="27">
        <v>5592</v>
      </c>
      <c r="B233" s="25" t="s">
        <v>451</v>
      </c>
      <c r="C233" s="28">
        <v>0</v>
      </c>
      <c r="D233" s="32">
        <f t="shared" si="1"/>
        <v>0</v>
      </c>
    </row>
    <row r="234" spans="1:4">
      <c r="A234" s="27">
        <v>5593</v>
      </c>
      <c r="B234" s="25" t="s">
        <v>452</v>
      </c>
      <c r="C234" s="28">
        <v>0</v>
      </c>
      <c r="D234" s="32">
        <f t="shared" si="1"/>
        <v>0</v>
      </c>
    </row>
    <row r="235" spans="1:4">
      <c r="A235" s="27">
        <v>5594</v>
      </c>
      <c r="B235" s="25" t="s">
        <v>453</v>
      </c>
      <c r="C235" s="28">
        <v>0</v>
      </c>
      <c r="D235" s="32">
        <f t="shared" si="1"/>
        <v>0</v>
      </c>
    </row>
    <row r="236" spans="1:4">
      <c r="A236" s="27">
        <v>5595</v>
      </c>
      <c r="B236" s="25" t="s">
        <v>454</v>
      </c>
      <c r="C236" s="28">
        <v>0</v>
      </c>
      <c r="D236" s="32">
        <f t="shared" si="1"/>
        <v>0</v>
      </c>
    </row>
    <row r="237" spans="1:4">
      <c r="A237" s="27">
        <v>5596</v>
      </c>
      <c r="B237" s="25" t="s">
        <v>344</v>
      </c>
      <c r="C237" s="28">
        <v>0</v>
      </c>
      <c r="D237" s="32">
        <f t="shared" si="1"/>
        <v>0</v>
      </c>
    </row>
    <row r="238" spans="1:4">
      <c r="A238" s="27">
        <v>5597</v>
      </c>
      <c r="B238" s="25" t="s">
        <v>455</v>
      </c>
      <c r="C238" s="28">
        <v>0</v>
      </c>
      <c r="D238" s="32">
        <f t="shared" si="1"/>
        <v>0</v>
      </c>
    </row>
    <row r="239" spans="1:4">
      <c r="A239" s="27">
        <v>5599</v>
      </c>
      <c r="B239" s="25" t="s">
        <v>456</v>
      </c>
      <c r="C239" s="28">
        <v>0</v>
      </c>
      <c r="D239" s="32">
        <f t="shared" si="1"/>
        <v>0</v>
      </c>
    </row>
    <row r="240" spans="1:4">
      <c r="A240" s="27">
        <v>5600</v>
      </c>
      <c r="B240" s="25" t="s">
        <v>457</v>
      </c>
      <c r="C240" s="28">
        <v>0</v>
      </c>
      <c r="D240" s="32">
        <f t="shared" si="1"/>
        <v>0</v>
      </c>
    </row>
    <row r="241" spans="1:4">
      <c r="A241" s="27">
        <v>5610</v>
      </c>
      <c r="B241" s="25" t="s">
        <v>458</v>
      </c>
      <c r="C241" s="28">
        <v>0</v>
      </c>
      <c r="D241" s="32">
        <f t="shared" si="1"/>
        <v>0</v>
      </c>
    </row>
    <row r="242" spans="1:4">
      <c r="A242" s="27">
        <v>5611</v>
      </c>
      <c r="B242" s="25" t="s">
        <v>459</v>
      </c>
      <c r="C242" s="28">
        <v>0</v>
      </c>
      <c r="D242" s="32">
        <f t="shared" si="1"/>
        <v>0</v>
      </c>
    </row>
  </sheetData>
  <sheetProtection formatCells="0" formatColumns="0" formatRows="0" insertColumns="0" insertRows="0" insertHyperlinks="0" deleteColumns="0" deleteRows="0" sort="0" autoFilter="0" pivotTables="0"/>
  <mergeCells count="3">
    <mergeCell ref="A1:C1"/>
    <mergeCell ref="A2:C2"/>
    <mergeCell ref="A3:C3"/>
  </mergeCells>
  <pageMargins left="1.299212598425197" right="0.70866141732283472" top="1.1417322834645669" bottom="0.74803149606299213" header="0.31496062992125984" footer="0.31496062992125984"/>
  <pageSetup scale="44" orientation="portrait" horizontalDpi="4294967293" verticalDpi="4294967293"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topLeftCell="A49" workbookViewId="0">
      <selection activeCell="B26" sqref="B26"/>
    </sheetView>
  </sheetViews>
  <sheetFormatPr baseColWidth="10" defaultColWidth="9.140625" defaultRowHeight="11.25"/>
  <cols>
    <col min="1" max="1" width="19.5703125" style="35" customWidth="1"/>
    <col min="2" max="2" width="48.140625" style="35" customWidth="1"/>
    <col min="3" max="3" width="22.85546875" style="35" customWidth="1"/>
    <col min="4" max="5" width="16.7109375" style="35" customWidth="1"/>
    <col min="6" max="6" width="10.85546875" style="35" bestFit="1" customWidth="1"/>
    <col min="7" max="16384" width="9.140625" style="35"/>
  </cols>
  <sheetData>
    <row r="1" spans="1:5" ht="18.95" customHeight="1">
      <c r="A1" s="751" t="str">
        <f>'ESF-ICL'!A1</f>
        <v>INSTITUTO CULTURAL DE LEÓN</v>
      </c>
      <c r="B1" s="751"/>
      <c r="C1" s="751"/>
      <c r="D1" s="33" t="s">
        <v>42</v>
      </c>
      <c r="E1" s="34">
        <f>'ESF-ICL'!H1</f>
        <v>2018</v>
      </c>
    </row>
    <row r="2" spans="1:5" ht="18.95" customHeight="1">
      <c r="A2" s="751" t="s">
        <v>460</v>
      </c>
      <c r="B2" s="751"/>
      <c r="C2" s="751"/>
      <c r="D2" s="33" t="s">
        <v>44</v>
      </c>
      <c r="E2" s="34" t="str">
        <f>'ESF-ICL'!H2</f>
        <v>Anual</v>
      </c>
    </row>
    <row r="3" spans="1:5" ht="18.95" customHeight="1">
      <c r="A3" s="751" t="str">
        <f>'ESF-ICL'!A3</f>
        <v>Correspondiente del 01 de Enero al 31 de Diciembre de 2018</v>
      </c>
      <c r="B3" s="751"/>
      <c r="C3" s="751"/>
      <c r="D3" s="33" t="s">
        <v>47</v>
      </c>
      <c r="E3" s="34">
        <f>'ESF-ICL'!H3</f>
        <v>1</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f>SUM(C9:C10)</f>
        <v>1452349.19</v>
      </c>
    </row>
    <row r="9" spans="1:5">
      <c r="A9" s="149" t="s">
        <v>1293</v>
      </c>
      <c r="B9" s="149" t="s">
        <v>1294</v>
      </c>
      <c r="C9" s="150">
        <v>1353993.16</v>
      </c>
      <c r="D9" s="167" t="s">
        <v>312</v>
      </c>
      <c r="E9" s="168" t="s">
        <v>1295</v>
      </c>
    </row>
    <row r="10" spans="1:5">
      <c r="A10" s="149" t="s">
        <v>1296</v>
      </c>
      <c r="B10" s="149" t="s">
        <v>1297</v>
      </c>
      <c r="C10" s="150">
        <v>98356.03</v>
      </c>
      <c r="D10" s="167" t="s">
        <v>312</v>
      </c>
      <c r="E10" s="168" t="s">
        <v>1295</v>
      </c>
    </row>
    <row r="11" spans="1:5">
      <c r="A11" s="39">
        <v>3120</v>
      </c>
      <c r="B11" s="35" t="s">
        <v>463</v>
      </c>
      <c r="C11" s="40">
        <v>0</v>
      </c>
    </row>
    <row r="12" spans="1:5">
      <c r="A12" s="39">
        <v>3130</v>
      </c>
      <c r="B12" s="35" t="s">
        <v>464</v>
      </c>
      <c r="C12" s="40">
        <v>0</v>
      </c>
    </row>
    <row r="14" spans="1:5">
      <c r="A14" s="37" t="s">
        <v>465</v>
      </c>
      <c r="B14" s="37"/>
      <c r="C14" s="37"/>
      <c r="D14" s="37"/>
      <c r="E14" s="37"/>
    </row>
    <row r="15" spans="1:5">
      <c r="A15" s="38" t="s">
        <v>110</v>
      </c>
      <c r="B15" s="38" t="s">
        <v>111</v>
      </c>
      <c r="C15" s="38" t="s">
        <v>112</v>
      </c>
      <c r="D15" s="38" t="s">
        <v>466</v>
      </c>
      <c r="E15" s="38"/>
    </row>
    <row r="16" spans="1:5">
      <c r="A16" s="39">
        <v>3210</v>
      </c>
      <c r="B16" s="35" t="s">
        <v>467</v>
      </c>
      <c r="C16" s="40">
        <v>3812987.98</v>
      </c>
    </row>
    <row r="17" spans="1:6">
      <c r="A17" s="39">
        <v>3220</v>
      </c>
      <c r="B17" s="35" t="s">
        <v>468</v>
      </c>
      <c r="C17" s="40">
        <f>SUM(C18:C47)</f>
        <v>8938981.0599999987</v>
      </c>
    </row>
    <row r="18" spans="1:6">
      <c r="A18" s="149" t="s">
        <v>1298</v>
      </c>
      <c r="B18" s="149">
        <v>1991</v>
      </c>
      <c r="C18" s="150">
        <v>-65770.48</v>
      </c>
      <c r="D18" s="169" t="s">
        <v>590</v>
      </c>
    </row>
    <row r="19" spans="1:6">
      <c r="A19" s="149" t="s">
        <v>1299</v>
      </c>
      <c r="B19" s="149">
        <v>1992</v>
      </c>
      <c r="C19" s="150">
        <v>-284563.53999999998</v>
      </c>
      <c r="D19" s="169" t="s">
        <v>590</v>
      </c>
    </row>
    <row r="20" spans="1:6">
      <c r="A20" s="149" t="s">
        <v>1300</v>
      </c>
      <c r="B20" s="149">
        <v>1993</v>
      </c>
      <c r="C20" s="150">
        <v>25565.23</v>
      </c>
      <c r="D20" s="169" t="s">
        <v>590</v>
      </c>
    </row>
    <row r="21" spans="1:6">
      <c r="A21" s="149" t="s">
        <v>1301</v>
      </c>
      <c r="B21" s="149">
        <v>1994</v>
      </c>
      <c r="C21" s="150">
        <v>-551618.49</v>
      </c>
      <c r="D21" s="169" t="s">
        <v>590</v>
      </c>
    </row>
    <row r="22" spans="1:6">
      <c r="A22" s="149" t="s">
        <v>1302</v>
      </c>
      <c r="B22" s="149">
        <v>1995</v>
      </c>
      <c r="C22" s="150">
        <v>188818.99</v>
      </c>
      <c r="D22" s="169" t="s">
        <v>590</v>
      </c>
    </row>
    <row r="23" spans="1:6">
      <c r="A23" s="149" t="s">
        <v>1303</v>
      </c>
      <c r="B23" s="149">
        <v>1996</v>
      </c>
      <c r="C23" s="150">
        <v>97770.59</v>
      </c>
      <c r="D23" s="169" t="s">
        <v>590</v>
      </c>
    </row>
    <row r="24" spans="1:6">
      <c r="A24" s="149" t="s">
        <v>1304</v>
      </c>
      <c r="B24" s="149">
        <v>1997</v>
      </c>
      <c r="C24" s="150">
        <v>-433570.92</v>
      </c>
      <c r="D24" s="169" t="s">
        <v>590</v>
      </c>
    </row>
    <row r="25" spans="1:6">
      <c r="A25" s="149" t="s">
        <v>1305</v>
      </c>
      <c r="B25" s="149">
        <v>1998</v>
      </c>
      <c r="C25" s="150">
        <v>294965.71000000002</v>
      </c>
      <c r="D25" s="169" t="s">
        <v>590</v>
      </c>
    </row>
    <row r="26" spans="1:6">
      <c r="A26" s="149" t="s">
        <v>1306</v>
      </c>
      <c r="B26" s="149">
        <v>1999</v>
      </c>
      <c r="C26" s="150">
        <v>1495761.36</v>
      </c>
      <c r="D26" s="169" t="s">
        <v>590</v>
      </c>
    </row>
    <row r="27" spans="1:6">
      <c r="A27" s="149" t="s">
        <v>1307</v>
      </c>
      <c r="B27" s="149">
        <v>2000</v>
      </c>
      <c r="C27" s="150">
        <v>-636193.21</v>
      </c>
      <c r="D27" s="169" t="s">
        <v>590</v>
      </c>
    </row>
    <row r="28" spans="1:6">
      <c r="A28" s="149" t="s">
        <v>1308</v>
      </c>
      <c r="B28" s="149">
        <v>2001</v>
      </c>
      <c r="C28" s="150">
        <v>1073967.6200000001</v>
      </c>
      <c r="D28" s="169" t="s">
        <v>590</v>
      </c>
    </row>
    <row r="29" spans="1:6">
      <c r="A29" s="149" t="s">
        <v>1309</v>
      </c>
      <c r="B29" s="149">
        <v>2002</v>
      </c>
      <c r="C29" s="150">
        <v>-861559.74</v>
      </c>
      <c r="D29" s="169" t="s">
        <v>590</v>
      </c>
      <c r="F29" s="40"/>
    </row>
    <row r="30" spans="1:6">
      <c r="A30" s="149" t="s">
        <v>1310</v>
      </c>
      <c r="B30" s="149">
        <v>2003</v>
      </c>
      <c r="C30" s="150">
        <v>-84185.76</v>
      </c>
      <c r="D30" s="169" t="s">
        <v>590</v>
      </c>
    </row>
    <row r="31" spans="1:6">
      <c r="A31" s="149" t="s">
        <v>1311</v>
      </c>
      <c r="B31" s="149">
        <v>2004</v>
      </c>
      <c r="C31" s="150">
        <v>151752.06</v>
      </c>
      <c r="D31" s="169" t="s">
        <v>590</v>
      </c>
    </row>
    <row r="32" spans="1:6">
      <c r="A32" s="149" t="s">
        <v>1312</v>
      </c>
      <c r="B32" s="149">
        <v>2005</v>
      </c>
      <c r="C32" s="150">
        <v>295472.65999999997</v>
      </c>
      <c r="D32" s="169" t="s">
        <v>590</v>
      </c>
    </row>
    <row r="33" spans="1:4">
      <c r="A33" s="149" t="s">
        <v>1313</v>
      </c>
      <c r="B33" s="149">
        <v>2006</v>
      </c>
      <c r="C33" s="150">
        <v>-445866.42</v>
      </c>
      <c r="D33" s="169" t="s">
        <v>590</v>
      </c>
    </row>
    <row r="34" spans="1:4">
      <c r="A34" s="149" t="s">
        <v>1314</v>
      </c>
      <c r="B34" s="149">
        <v>2007</v>
      </c>
      <c r="C34" s="150">
        <v>2165707.23</v>
      </c>
      <c r="D34" s="169" t="s">
        <v>590</v>
      </c>
    </row>
    <row r="35" spans="1:4">
      <c r="A35" s="149" t="s">
        <v>1315</v>
      </c>
      <c r="B35" s="149">
        <v>2008</v>
      </c>
      <c r="C35" s="150">
        <v>-410073.58</v>
      </c>
      <c r="D35" s="169" t="s">
        <v>590</v>
      </c>
    </row>
    <row r="36" spans="1:4">
      <c r="A36" s="149" t="s">
        <v>1316</v>
      </c>
      <c r="B36" s="149">
        <v>2009</v>
      </c>
      <c r="C36" s="150">
        <v>-1150843.3899999999</v>
      </c>
      <c r="D36" s="169" t="s">
        <v>590</v>
      </c>
    </row>
    <row r="37" spans="1:4">
      <c r="A37" s="149" t="s">
        <v>1317</v>
      </c>
      <c r="B37" s="149">
        <v>2010</v>
      </c>
      <c r="C37" s="150">
        <v>-644910.79</v>
      </c>
      <c r="D37" s="169" t="s">
        <v>590</v>
      </c>
    </row>
    <row r="38" spans="1:4">
      <c r="A38" s="149" t="s">
        <v>1318</v>
      </c>
      <c r="B38" s="149">
        <v>2011</v>
      </c>
      <c r="C38" s="150">
        <v>-2612004.91</v>
      </c>
      <c r="D38" s="169" t="s">
        <v>590</v>
      </c>
    </row>
    <row r="39" spans="1:4">
      <c r="A39" s="149" t="s">
        <v>1319</v>
      </c>
      <c r="B39" s="149">
        <v>2012</v>
      </c>
      <c r="C39" s="150">
        <v>-81202.69</v>
      </c>
      <c r="D39" s="169" t="s">
        <v>590</v>
      </c>
    </row>
    <row r="40" spans="1:4">
      <c r="A40" s="149" t="s">
        <v>1320</v>
      </c>
      <c r="B40" s="149">
        <v>2013</v>
      </c>
      <c r="C40" s="150">
        <v>1192144.97</v>
      </c>
      <c r="D40" s="169" t="s">
        <v>590</v>
      </c>
    </row>
    <row r="41" spans="1:4">
      <c r="A41" s="149" t="s">
        <v>1321</v>
      </c>
      <c r="B41" s="149">
        <v>2014</v>
      </c>
      <c r="C41" s="150">
        <v>466906.05</v>
      </c>
      <c r="D41" s="169" t="s">
        <v>590</v>
      </c>
    </row>
    <row r="42" spans="1:4">
      <c r="A42" s="149" t="s">
        <v>1322</v>
      </c>
      <c r="B42" s="149">
        <v>2015</v>
      </c>
      <c r="C42" s="150">
        <v>-3705764.09</v>
      </c>
      <c r="D42" s="169" t="s">
        <v>590</v>
      </c>
    </row>
    <row r="43" spans="1:4">
      <c r="A43" s="149" t="s">
        <v>1323</v>
      </c>
      <c r="B43" s="149">
        <v>2016</v>
      </c>
      <c r="C43" s="150">
        <v>-1801420.63</v>
      </c>
      <c r="D43" s="169" t="s">
        <v>590</v>
      </c>
    </row>
    <row r="44" spans="1:4">
      <c r="A44" s="149" t="s">
        <v>1324</v>
      </c>
      <c r="B44" s="149">
        <v>2017</v>
      </c>
      <c r="C44" s="150">
        <v>1462425.68</v>
      </c>
      <c r="D44" s="169" t="s">
        <v>590</v>
      </c>
    </row>
    <row r="45" spans="1:4">
      <c r="A45" s="149" t="s">
        <v>1325</v>
      </c>
      <c r="B45" s="149" t="s">
        <v>1326</v>
      </c>
      <c r="C45" s="150">
        <v>10200000</v>
      </c>
      <c r="D45" s="169" t="s">
        <v>590</v>
      </c>
    </row>
    <row r="46" spans="1:4">
      <c r="A46" s="149" t="s">
        <v>1327</v>
      </c>
      <c r="B46" s="149" t="s">
        <v>1328</v>
      </c>
      <c r="C46" s="150">
        <v>1239419.5</v>
      </c>
      <c r="D46" s="169" t="s">
        <v>590</v>
      </c>
    </row>
    <row r="47" spans="1:4">
      <c r="A47" s="149" t="s">
        <v>1329</v>
      </c>
      <c r="B47" s="149" t="s">
        <v>1330</v>
      </c>
      <c r="C47" s="150">
        <v>2357852.0499999998</v>
      </c>
      <c r="D47" s="169" t="s">
        <v>590</v>
      </c>
    </row>
    <row r="48" spans="1:4">
      <c r="A48" s="39">
        <v>3230</v>
      </c>
      <c r="B48" s="35" t="s">
        <v>469</v>
      </c>
      <c r="C48" s="40">
        <v>0</v>
      </c>
    </row>
    <row r="49" spans="1:3">
      <c r="A49" s="39">
        <v>3231</v>
      </c>
      <c r="B49" s="35" t="s">
        <v>470</v>
      </c>
      <c r="C49" s="40">
        <v>0</v>
      </c>
    </row>
    <row r="50" spans="1:3">
      <c r="A50" s="39">
        <v>3232</v>
      </c>
      <c r="B50" s="35" t="s">
        <v>471</v>
      </c>
      <c r="C50" s="40">
        <v>0</v>
      </c>
    </row>
    <row r="51" spans="1:3">
      <c r="A51" s="39">
        <v>3233</v>
      </c>
      <c r="B51" s="35" t="s">
        <v>472</v>
      </c>
      <c r="C51" s="40">
        <v>0</v>
      </c>
    </row>
    <row r="52" spans="1:3">
      <c r="A52" s="39">
        <v>3239</v>
      </c>
      <c r="B52" s="35" t="s">
        <v>473</v>
      </c>
      <c r="C52" s="40">
        <v>0</v>
      </c>
    </row>
    <row r="53" spans="1:3">
      <c r="A53" s="39">
        <v>3240</v>
      </c>
      <c r="B53" s="35" t="s">
        <v>474</v>
      </c>
      <c r="C53" s="40">
        <v>0</v>
      </c>
    </row>
    <row r="54" spans="1:3">
      <c r="A54" s="39">
        <v>3241</v>
      </c>
      <c r="B54" s="35" t="s">
        <v>475</v>
      </c>
      <c r="C54" s="40">
        <v>0</v>
      </c>
    </row>
    <row r="55" spans="1:3">
      <c r="A55" s="39">
        <v>3242</v>
      </c>
      <c r="B55" s="35" t="s">
        <v>476</v>
      </c>
      <c r="C55" s="40">
        <v>0</v>
      </c>
    </row>
    <row r="56" spans="1:3">
      <c r="A56" s="39">
        <v>3243</v>
      </c>
      <c r="B56" s="35" t="s">
        <v>477</v>
      </c>
      <c r="C56" s="40">
        <v>0</v>
      </c>
    </row>
    <row r="57" spans="1:3">
      <c r="A57" s="39">
        <v>3250</v>
      </c>
      <c r="B57" s="35" t="s">
        <v>478</v>
      </c>
      <c r="C57" s="40">
        <v>0</v>
      </c>
    </row>
    <row r="58" spans="1:3">
      <c r="A58" s="39">
        <v>3251</v>
      </c>
      <c r="B58" s="35" t="s">
        <v>479</v>
      </c>
      <c r="C58" s="40">
        <v>0</v>
      </c>
    </row>
    <row r="59" spans="1:3">
      <c r="A59" s="39">
        <v>3252</v>
      </c>
      <c r="B59" s="35" t="s">
        <v>480</v>
      </c>
      <c r="C59" s="40">
        <v>0</v>
      </c>
    </row>
  </sheetData>
  <sheetProtection formatCells="0" formatColumns="0" formatRows="0" insertColumns="0" insertRows="0" insertHyperlinks="0" deleteColumns="0" deleteRows="0" sort="0" autoFilter="0" pivotTables="0"/>
  <mergeCells count="3">
    <mergeCell ref="A1:C1"/>
    <mergeCell ref="A2:C2"/>
    <mergeCell ref="A3:C3"/>
  </mergeCells>
  <pageMargins left="1.1023622047244095" right="0.70866141732283472" top="0.94488188976377963" bottom="0.74803149606299213" header="0.31496062992125984" footer="0.31496062992125984"/>
  <pageSetup scale="68"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9"/>
  <sheetViews>
    <sheetView workbookViewId="0">
      <selection activeCell="C24" sqref="C24"/>
    </sheetView>
  </sheetViews>
  <sheetFormatPr baseColWidth="10" defaultColWidth="9.140625" defaultRowHeight="11.25"/>
  <cols>
    <col min="1" max="1" width="21.7109375" style="35" customWidth="1"/>
    <col min="2" max="2" width="63.42578125" style="35" bestFit="1" customWidth="1"/>
    <col min="3" max="3" width="15.28515625" style="35" bestFit="1" customWidth="1"/>
    <col min="4" max="4" width="16.42578125" style="35" bestFit="1" customWidth="1"/>
    <col min="5" max="5" width="19.140625" style="35" customWidth="1"/>
    <col min="6" max="7" width="9.140625" style="35"/>
    <col min="8" max="8" width="28" style="35" customWidth="1"/>
    <col min="9" max="9" width="44.5703125" style="35" customWidth="1"/>
    <col min="10" max="10" width="23.42578125" style="35" customWidth="1"/>
    <col min="11" max="11" width="22.140625" style="35" customWidth="1"/>
    <col min="12" max="16384" width="9.140625" style="35"/>
  </cols>
  <sheetData>
    <row r="1" spans="1:11" s="41" customFormat="1" ht="18.95" customHeight="1">
      <c r="A1" s="751" t="str">
        <f>'ESF-ICL'!A1</f>
        <v>INSTITUTO CULTURAL DE LEÓN</v>
      </c>
      <c r="B1" s="751"/>
      <c r="C1" s="751"/>
      <c r="D1" s="33" t="s">
        <v>42</v>
      </c>
      <c r="E1" s="34">
        <f>'ESF-ICL'!H1</f>
        <v>2018</v>
      </c>
    </row>
    <row r="2" spans="1:11" s="41" customFormat="1" ht="18.95" customHeight="1">
      <c r="A2" s="751" t="s">
        <v>481</v>
      </c>
      <c r="B2" s="751"/>
      <c r="C2" s="751"/>
      <c r="D2" s="33" t="s">
        <v>44</v>
      </c>
      <c r="E2" s="34" t="str">
        <f>'ESF-ICL'!H2</f>
        <v>Anual</v>
      </c>
    </row>
    <row r="3" spans="1:11" s="41" customFormat="1" ht="18.95" customHeight="1">
      <c r="A3" s="751" t="str">
        <f>'ESF-ICL'!A3</f>
        <v>Correspondiente del 01 de Enero al 31 de Diciembre de 2018</v>
      </c>
      <c r="B3" s="751"/>
      <c r="C3" s="751"/>
      <c r="D3" s="33" t="s">
        <v>47</v>
      </c>
      <c r="E3" s="34">
        <f>'ESF-ICL'!H3</f>
        <v>1</v>
      </c>
    </row>
    <row r="4" spans="1:11">
      <c r="A4" s="36" t="s">
        <v>108</v>
      </c>
      <c r="B4" s="37"/>
      <c r="C4" s="37"/>
      <c r="D4" s="37"/>
      <c r="E4" s="37"/>
    </row>
    <row r="6" spans="1:11">
      <c r="A6" s="37" t="s">
        <v>482</v>
      </c>
      <c r="B6" s="37"/>
      <c r="C6" s="37"/>
      <c r="D6" s="37"/>
      <c r="E6" s="37"/>
    </row>
    <row r="7" spans="1:11">
      <c r="A7" s="38" t="s">
        <v>110</v>
      </c>
      <c r="B7" s="38" t="s">
        <v>111</v>
      </c>
      <c r="C7" s="38" t="s">
        <v>483</v>
      </c>
      <c r="D7" s="38" t="s">
        <v>484</v>
      </c>
      <c r="E7" s="38"/>
    </row>
    <row r="8" spans="1:11">
      <c r="A8" s="39">
        <v>1111</v>
      </c>
      <c r="B8" s="35" t="s">
        <v>485</v>
      </c>
      <c r="C8" s="170">
        <f>SUM(C9:C18)</f>
        <v>42500</v>
      </c>
      <c r="D8" s="170">
        <f>SUM(D9:D18)</f>
        <v>32800</v>
      </c>
      <c r="H8" s="39"/>
      <c r="J8" s="170"/>
      <c r="K8" s="170"/>
    </row>
    <row r="9" spans="1:11">
      <c r="A9" s="162" t="s">
        <v>1331</v>
      </c>
      <c r="B9" s="162" t="s">
        <v>1332</v>
      </c>
      <c r="C9" s="150">
        <v>5000</v>
      </c>
      <c r="D9" s="150">
        <v>1300</v>
      </c>
      <c r="H9" s="162"/>
      <c r="I9" s="162"/>
      <c r="J9" s="150"/>
      <c r="K9" s="150"/>
    </row>
    <row r="10" spans="1:11">
      <c r="A10" s="162" t="s">
        <v>1333</v>
      </c>
      <c r="B10" s="162" t="s">
        <v>1334</v>
      </c>
      <c r="C10" s="150">
        <v>12000</v>
      </c>
      <c r="D10" s="150">
        <v>12000</v>
      </c>
      <c r="H10" s="162"/>
      <c r="I10" s="162"/>
      <c r="J10" s="150"/>
      <c r="K10" s="150"/>
    </row>
    <row r="11" spans="1:11">
      <c r="A11" s="162" t="s">
        <v>1335</v>
      </c>
      <c r="B11" s="162" t="s">
        <v>1336</v>
      </c>
      <c r="C11" s="150">
        <v>10000</v>
      </c>
      <c r="D11" s="150">
        <v>6000</v>
      </c>
      <c r="H11" s="162"/>
      <c r="I11" s="162"/>
      <c r="J11" s="150"/>
      <c r="K11" s="150"/>
    </row>
    <row r="12" spans="1:11">
      <c r="A12" s="162" t="s">
        <v>1337</v>
      </c>
      <c r="B12" s="162" t="s">
        <v>1338</v>
      </c>
      <c r="C12" s="150">
        <v>3000</v>
      </c>
      <c r="D12" s="150">
        <v>3000</v>
      </c>
      <c r="H12" s="162"/>
      <c r="I12" s="162"/>
      <c r="J12" s="150"/>
      <c r="K12" s="150"/>
    </row>
    <row r="13" spans="1:11">
      <c r="A13" s="162" t="s">
        <v>1339</v>
      </c>
      <c r="B13" s="162" t="s">
        <v>1340</v>
      </c>
      <c r="C13" s="150">
        <v>3000</v>
      </c>
      <c r="D13" s="150">
        <v>3000</v>
      </c>
      <c r="H13" s="162"/>
      <c r="I13" s="162"/>
      <c r="J13" s="150"/>
      <c r="K13" s="150"/>
    </row>
    <row r="14" spans="1:11">
      <c r="A14" s="162" t="s">
        <v>1341</v>
      </c>
      <c r="B14" s="162" t="s">
        <v>1342</v>
      </c>
      <c r="C14" s="150">
        <v>3000</v>
      </c>
      <c r="D14" s="150">
        <v>1000</v>
      </c>
      <c r="H14" s="162"/>
      <c r="I14" s="162"/>
      <c r="J14" s="150"/>
      <c r="K14" s="150"/>
    </row>
    <row r="15" spans="1:11">
      <c r="A15" s="162" t="s">
        <v>1343</v>
      </c>
      <c r="B15" s="162" t="s">
        <v>1344</v>
      </c>
      <c r="C15" s="150">
        <v>2000</v>
      </c>
      <c r="D15" s="150">
        <v>2000</v>
      </c>
      <c r="H15" s="162"/>
      <c r="I15" s="162"/>
      <c r="J15" s="150"/>
      <c r="K15" s="150"/>
    </row>
    <row r="16" spans="1:11">
      <c r="A16" s="162" t="s">
        <v>1345</v>
      </c>
      <c r="B16" s="162" t="s">
        <v>1346</v>
      </c>
      <c r="C16" s="150">
        <v>2000</v>
      </c>
      <c r="D16" s="150">
        <v>2000</v>
      </c>
      <c r="H16" s="162"/>
      <c r="I16" s="162"/>
      <c r="J16" s="150"/>
      <c r="K16" s="150"/>
    </row>
    <row r="17" spans="1:11">
      <c r="A17" s="162" t="s">
        <v>1347</v>
      </c>
      <c r="B17" s="162" t="s">
        <v>1348</v>
      </c>
      <c r="C17" s="150">
        <v>2000</v>
      </c>
      <c r="D17" s="150">
        <v>2000</v>
      </c>
      <c r="H17" s="162"/>
      <c r="I17" s="162"/>
      <c r="J17" s="150"/>
      <c r="K17" s="150"/>
    </row>
    <row r="18" spans="1:11">
      <c r="A18" s="162" t="s">
        <v>1349</v>
      </c>
      <c r="B18" s="162" t="s">
        <v>1350</v>
      </c>
      <c r="C18" s="150">
        <v>500</v>
      </c>
      <c r="D18" s="150">
        <v>500</v>
      </c>
      <c r="H18" s="162"/>
      <c r="I18" s="162"/>
      <c r="J18" s="150"/>
      <c r="K18" s="150"/>
    </row>
    <row r="19" spans="1:11">
      <c r="A19" s="39">
        <v>1112</v>
      </c>
      <c r="B19" s="35" t="s">
        <v>486</v>
      </c>
      <c r="C19" s="170">
        <f>SUM(C20:C36)</f>
        <v>8757536.5800000001</v>
      </c>
      <c r="D19" s="170">
        <f>SUM(D20:D36)</f>
        <v>4340819.9000000004</v>
      </c>
      <c r="H19" s="39"/>
      <c r="J19" s="170"/>
      <c r="K19" s="170"/>
    </row>
    <row r="20" spans="1:11">
      <c r="A20" s="171" t="s">
        <v>1351</v>
      </c>
      <c r="B20" s="171" t="s">
        <v>1352</v>
      </c>
      <c r="C20" s="155">
        <v>117981.35</v>
      </c>
      <c r="D20" s="155">
        <v>3404.44</v>
      </c>
      <c r="H20" s="171"/>
      <c r="I20" s="171"/>
      <c r="J20" s="155"/>
      <c r="K20" s="155"/>
    </row>
    <row r="21" spans="1:11">
      <c r="A21" s="171" t="s">
        <v>1353</v>
      </c>
      <c r="B21" s="171" t="s">
        <v>1354</v>
      </c>
      <c r="C21" s="155">
        <v>1592.62</v>
      </c>
      <c r="D21" s="155">
        <v>1592.62</v>
      </c>
      <c r="H21" s="171"/>
      <c r="I21" s="171"/>
      <c r="J21" s="155"/>
      <c r="K21" s="155"/>
    </row>
    <row r="22" spans="1:11">
      <c r="A22" s="171" t="s">
        <v>1355</v>
      </c>
      <c r="B22" s="171" t="s">
        <v>1356</v>
      </c>
      <c r="C22" s="155">
        <v>20686.61</v>
      </c>
      <c r="D22" s="155">
        <v>71560.58</v>
      </c>
      <c r="H22" s="171"/>
      <c r="I22" s="171"/>
      <c r="J22" s="155"/>
      <c r="K22" s="155"/>
    </row>
    <row r="23" spans="1:11">
      <c r="A23" s="171" t="s">
        <v>1357</v>
      </c>
      <c r="B23" s="171" t="s">
        <v>1358</v>
      </c>
      <c r="C23" s="155">
        <v>642107.65</v>
      </c>
      <c r="D23" s="155">
        <v>213092.74</v>
      </c>
      <c r="H23" s="171"/>
      <c r="I23" s="171"/>
      <c r="J23" s="155"/>
      <c r="K23" s="155"/>
    </row>
    <row r="24" spans="1:11">
      <c r="A24" s="171" t="s">
        <v>1359</v>
      </c>
      <c r="B24" s="171" t="s">
        <v>1360</v>
      </c>
      <c r="C24" s="155">
        <v>302121.03000000003</v>
      </c>
      <c r="D24" s="155">
        <v>208174.36</v>
      </c>
      <c r="H24" s="171"/>
      <c r="I24" s="171"/>
      <c r="J24" s="155"/>
      <c r="K24" s="155"/>
    </row>
    <row r="25" spans="1:11">
      <c r="A25" s="171" t="s">
        <v>1361</v>
      </c>
      <c r="B25" s="171" t="s">
        <v>1362</v>
      </c>
      <c r="C25" s="155">
        <v>112981.54</v>
      </c>
      <c r="D25" s="155">
        <v>191219.49</v>
      </c>
      <c r="H25" s="171"/>
      <c r="I25" s="171"/>
      <c r="J25" s="155"/>
      <c r="K25" s="155"/>
    </row>
    <row r="26" spans="1:11">
      <c r="A26" s="171" t="s">
        <v>1363</v>
      </c>
      <c r="B26" s="171" t="s">
        <v>1364</v>
      </c>
      <c r="C26" s="155">
        <v>2888599.92</v>
      </c>
      <c r="D26" s="155">
        <v>2849673.19</v>
      </c>
      <c r="H26" s="171"/>
      <c r="I26" s="171"/>
      <c r="J26" s="155"/>
      <c r="K26" s="155"/>
    </row>
    <row r="27" spans="1:11">
      <c r="A27" s="171" t="s">
        <v>1365</v>
      </c>
      <c r="B27" s="171" t="s">
        <v>1366</v>
      </c>
      <c r="C27" s="155">
        <v>-193696.06</v>
      </c>
      <c r="D27" s="155">
        <v>-18229.02</v>
      </c>
      <c r="H27" s="171"/>
      <c r="I27" s="171"/>
      <c r="J27" s="155"/>
      <c r="K27" s="155"/>
    </row>
    <row r="28" spans="1:11">
      <c r="A28" s="171" t="s">
        <v>1367</v>
      </c>
      <c r="B28" s="171" t="s">
        <v>1368</v>
      </c>
      <c r="C28" s="155">
        <v>0</v>
      </c>
      <c r="D28" s="155">
        <v>22238.13</v>
      </c>
      <c r="H28" s="171"/>
      <c r="I28" s="171"/>
      <c r="J28" s="155"/>
      <c r="K28" s="155"/>
    </row>
    <row r="29" spans="1:11">
      <c r="A29" s="162" t="s">
        <v>1369</v>
      </c>
      <c r="B29" s="154" t="s">
        <v>1370</v>
      </c>
      <c r="C29" s="155">
        <v>0</v>
      </c>
      <c r="D29" s="155">
        <v>3.64</v>
      </c>
      <c r="H29" s="162"/>
      <c r="I29" s="154"/>
      <c r="J29" s="155"/>
      <c r="K29" s="155"/>
    </row>
    <row r="30" spans="1:11">
      <c r="A30" s="162" t="s">
        <v>1371</v>
      </c>
      <c r="B30" s="154" t="s">
        <v>1372</v>
      </c>
      <c r="C30" s="155">
        <v>0</v>
      </c>
      <c r="D30" s="155">
        <v>674847.41</v>
      </c>
      <c r="H30" s="162"/>
      <c r="I30" s="154"/>
      <c r="J30" s="155"/>
      <c r="K30" s="155"/>
    </row>
    <row r="31" spans="1:11" ht="12.75">
      <c r="A31" s="162" t="s">
        <v>1373</v>
      </c>
      <c r="B31" s="154" t="s">
        <v>1374</v>
      </c>
      <c r="C31" s="155">
        <v>2000010</v>
      </c>
      <c r="D31" s="155">
        <v>0</v>
      </c>
      <c r="H31" s="162"/>
      <c r="I31" s="172"/>
      <c r="J31" s="172"/>
      <c r="K31" s="155"/>
    </row>
    <row r="32" spans="1:11" ht="12.75">
      <c r="A32" s="162" t="s">
        <v>1375</v>
      </c>
      <c r="B32" s="172" t="s">
        <v>1376</v>
      </c>
      <c r="C32" s="172">
        <v>0</v>
      </c>
      <c r="D32" s="155">
        <v>0</v>
      </c>
      <c r="H32" s="171"/>
      <c r="I32" s="171"/>
      <c r="J32" s="155"/>
      <c r="K32" s="155"/>
    </row>
    <row r="33" spans="1:11" ht="12.75">
      <c r="A33" s="162" t="s">
        <v>1377</v>
      </c>
      <c r="B33" s="172" t="s">
        <v>1378</v>
      </c>
      <c r="C33" s="172">
        <v>2499373.6</v>
      </c>
      <c r="D33" s="155">
        <v>0</v>
      </c>
      <c r="H33" s="171"/>
      <c r="I33" s="171"/>
      <c r="J33" s="155"/>
      <c r="K33" s="155"/>
    </row>
    <row r="34" spans="1:11">
      <c r="A34" s="171" t="s">
        <v>1379</v>
      </c>
      <c r="B34" s="171" t="s">
        <v>1380</v>
      </c>
      <c r="C34" s="155">
        <v>365680.4</v>
      </c>
      <c r="D34" s="155">
        <v>123144.4</v>
      </c>
      <c r="H34" s="171"/>
      <c r="I34" s="171"/>
      <c r="J34" s="155"/>
      <c r="K34" s="155"/>
    </row>
    <row r="35" spans="1:11">
      <c r="A35" s="171" t="s">
        <v>1381</v>
      </c>
      <c r="B35" s="171" t="s">
        <v>1382</v>
      </c>
      <c r="C35" s="155">
        <v>97.92</v>
      </c>
      <c r="D35" s="155">
        <v>97.92</v>
      </c>
      <c r="H35" s="39"/>
      <c r="J35" s="40"/>
      <c r="K35" s="40"/>
    </row>
    <row r="36" spans="1:11">
      <c r="A36" s="171" t="s">
        <v>1383</v>
      </c>
      <c r="B36" s="171" t="s">
        <v>1384</v>
      </c>
      <c r="C36" s="155">
        <v>0</v>
      </c>
      <c r="D36" s="155">
        <v>0</v>
      </c>
      <c r="H36" s="39"/>
      <c r="J36" s="40"/>
      <c r="K36" s="40"/>
    </row>
    <row r="37" spans="1:11">
      <c r="A37" s="39">
        <v>1113</v>
      </c>
      <c r="B37" s="35" t="s">
        <v>487</v>
      </c>
      <c r="C37" s="40">
        <v>0</v>
      </c>
      <c r="D37" s="40">
        <v>0</v>
      </c>
      <c r="H37" s="171"/>
      <c r="I37" s="171"/>
      <c r="J37" s="155"/>
      <c r="K37" s="155"/>
    </row>
    <row r="38" spans="1:11">
      <c r="A38" s="39">
        <v>1114</v>
      </c>
      <c r="B38" s="35" t="s">
        <v>114</v>
      </c>
      <c r="C38" s="40">
        <f>SUM(C39)</f>
        <v>0</v>
      </c>
      <c r="D38" s="40">
        <f>SUM(D39)</f>
        <v>5305.63</v>
      </c>
      <c r="H38" s="39"/>
      <c r="J38" s="40"/>
      <c r="K38" s="40"/>
    </row>
    <row r="39" spans="1:11">
      <c r="A39" s="171" t="s">
        <v>1385</v>
      </c>
      <c r="B39" s="171" t="s">
        <v>1386</v>
      </c>
      <c r="C39" s="155">
        <v>0</v>
      </c>
      <c r="D39" s="155">
        <v>5305.63</v>
      </c>
      <c r="H39" s="39"/>
      <c r="J39" s="40"/>
      <c r="K39" s="40"/>
    </row>
    <row r="40" spans="1:11">
      <c r="A40" s="39">
        <v>1115</v>
      </c>
      <c r="B40" s="35" t="s">
        <v>116</v>
      </c>
      <c r="C40" s="40">
        <v>0</v>
      </c>
      <c r="D40" s="40">
        <v>0</v>
      </c>
      <c r="H40" s="39"/>
      <c r="J40" s="40"/>
      <c r="K40" s="40"/>
    </row>
    <row r="41" spans="1:11">
      <c r="A41" s="39">
        <v>1116</v>
      </c>
      <c r="B41" s="35" t="s">
        <v>488</v>
      </c>
      <c r="C41" s="40">
        <v>0</v>
      </c>
      <c r="D41" s="40">
        <v>0</v>
      </c>
      <c r="H41" s="39"/>
      <c r="J41" s="170"/>
      <c r="K41" s="170"/>
    </row>
    <row r="42" spans="1:11">
      <c r="A42" s="39">
        <v>1119</v>
      </c>
      <c r="B42" s="35" t="s">
        <v>489</v>
      </c>
      <c r="C42" s="40">
        <v>0</v>
      </c>
      <c r="D42" s="40">
        <v>0</v>
      </c>
    </row>
    <row r="43" spans="1:11">
      <c r="A43" s="39">
        <v>1110</v>
      </c>
      <c r="B43" s="35" t="s">
        <v>490</v>
      </c>
      <c r="C43" s="170">
        <f>+C8+C19+C37+C38+C40+C41+C42</f>
        <v>8800036.5800000001</v>
      </c>
      <c r="D43" s="170">
        <f>+D8+D19+D37+D38+D40+D41+D42</f>
        <v>4378925.53</v>
      </c>
    </row>
    <row r="47" spans="1:11">
      <c r="A47" s="37" t="s">
        <v>491</v>
      </c>
      <c r="B47" s="37"/>
      <c r="C47" s="37"/>
      <c r="D47" s="37"/>
      <c r="E47" s="37"/>
    </row>
    <row r="48" spans="1:11">
      <c r="A48" s="38" t="s">
        <v>110</v>
      </c>
      <c r="B48" s="38" t="s">
        <v>111</v>
      </c>
      <c r="C48" s="38" t="s">
        <v>112</v>
      </c>
      <c r="D48" s="38" t="s">
        <v>492</v>
      </c>
      <c r="E48" s="38" t="s">
        <v>493</v>
      </c>
    </row>
    <row r="49" spans="1:5">
      <c r="A49" s="39">
        <v>1230</v>
      </c>
      <c r="B49" s="35" t="s">
        <v>165</v>
      </c>
      <c r="C49" s="40">
        <v>0</v>
      </c>
    </row>
    <row r="50" spans="1:5">
      <c r="A50" s="39">
        <v>1231</v>
      </c>
      <c r="B50" s="35" t="s">
        <v>168</v>
      </c>
      <c r="C50" s="40">
        <v>0</v>
      </c>
    </row>
    <row r="51" spans="1:5">
      <c r="A51" s="39">
        <v>1232</v>
      </c>
      <c r="B51" s="35" t="s">
        <v>170</v>
      </c>
      <c r="C51" s="40">
        <v>0</v>
      </c>
    </row>
    <row r="52" spans="1:5">
      <c r="A52" s="39">
        <v>1233</v>
      </c>
      <c r="B52" s="35" t="s">
        <v>171</v>
      </c>
      <c r="C52" s="40">
        <v>0</v>
      </c>
    </row>
    <row r="53" spans="1:5">
      <c r="A53" s="39">
        <v>1234</v>
      </c>
      <c r="B53" s="35" t="s">
        <v>172</v>
      </c>
      <c r="C53" s="40">
        <v>0</v>
      </c>
    </row>
    <row r="54" spans="1:5">
      <c r="A54" s="39">
        <v>1235</v>
      </c>
      <c r="B54" s="35" t="s">
        <v>173</v>
      </c>
      <c r="C54" s="40">
        <v>0</v>
      </c>
    </row>
    <row r="55" spans="1:5">
      <c r="A55" s="39">
        <v>1236</v>
      </c>
      <c r="B55" s="35" t="s">
        <v>174</v>
      </c>
      <c r="C55" s="40">
        <v>0</v>
      </c>
    </row>
    <row r="56" spans="1:5">
      <c r="A56" s="39">
        <v>1239</v>
      </c>
      <c r="B56" s="35" t="s">
        <v>175</v>
      </c>
      <c r="C56" s="40">
        <v>0</v>
      </c>
    </row>
    <row r="57" spans="1:5">
      <c r="A57" s="39">
        <v>1240</v>
      </c>
      <c r="B57" s="35" t="s">
        <v>176</v>
      </c>
      <c r="C57" s="40">
        <v>1239175.49</v>
      </c>
    </row>
    <row r="58" spans="1:5">
      <c r="A58" s="39">
        <v>1241</v>
      </c>
      <c r="B58" s="35" t="s">
        <v>177</v>
      </c>
      <c r="C58" s="40">
        <v>145426.20000000001</v>
      </c>
      <c r="D58" s="35" t="s">
        <v>590</v>
      </c>
      <c r="E58" s="35">
        <v>145426.20000000001</v>
      </c>
    </row>
    <row r="59" spans="1:5">
      <c r="A59" s="39">
        <v>1242</v>
      </c>
      <c r="B59" s="35" t="s">
        <v>179</v>
      </c>
      <c r="C59" s="40">
        <v>38311.370000000003</v>
      </c>
      <c r="D59" s="35" t="s">
        <v>590</v>
      </c>
      <c r="E59" s="35">
        <v>38311.370000000003</v>
      </c>
    </row>
    <row r="60" spans="1:5">
      <c r="A60" s="39">
        <v>1243</v>
      </c>
      <c r="B60" s="35" t="s">
        <v>181</v>
      </c>
      <c r="C60" s="40">
        <v>0</v>
      </c>
      <c r="E60" s="35">
        <v>0</v>
      </c>
    </row>
    <row r="61" spans="1:5">
      <c r="A61" s="39">
        <v>1244</v>
      </c>
      <c r="B61" s="35" t="s">
        <v>182</v>
      </c>
      <c r="C61" s="40">
        <v>1046206.88</v>
      </c>
      <c r="D61" s="35" t="s">
        <v>590</v>
      </c>
      <c r="E61" s="35">
        <v>1046206.88</v>
      </c>
    </row>
    <row r="62" spans="1:5">
      <c r="A62" s="39">
        <v>1245</v>
      </c>
      <c r="B62" s="35" t="s">
        <v>184</v>
      </c>
      <c r="C62" s="40">
        <v>0</v>
      </c>
      <c r="E62" s="35">
        <v>0</v>
      </c>
    </row>
    <row r="63" spans="1:5">
      <c r="A63" s="39">
        <v>1246</v>
      </c>
      <c r="B63" s="35" t="s">
        <v>186</v>
      </c>
      <c r="C63" s="40">
        <v>9231.0400000000009</v>
      </c>
      <c r="D63" s="35" t="s">
        <v>590</v>
      </c>
      <c r="E63" s="35">
        <v>9231.0400000000009</v>
      </c>
    </row>
    <row r="64" spans="1:5">
      <c r="A64" s="39">
        <v>1247</v>
      </c>
      <c r="B64" s="35" t="s">
        <v>188</v>
      </c>
      <c r="C64" s="40">
        <v>0</v>
      </c>
    </row>
    <row r="65" spans="1:5">
      <c r="A65" s="39">
        <v>1248</v>
      </c>
      <c r="B65" s="35" t="s">
        <v>189</v>
      </c>
      <c r="C65" s="40">
        <v>0</v>
      </c>
    </row>
    <row r="66" spans="1:5">
      <c r="A66" s="39">
        <v>1250</v>
      </c>
      <c r="B66" s="35" t="s">
        <v>193</v>
      </c>
      <c r="C66" s="40">
        <v>0</v>
      </c>
    </row>
    <row r="67" spans="1:5">
      <c r="A67" s="39">
        <v>1251</v>
      </c>
      <c r="B67" s="35" t="s">
        <v>194</v>
      </c>
      <c r="C67" s="40">
        <v>0</v>
      </c>
    </row>
    <row r="68" spans="1:5">
      <c r="A68" s="39">
        <v>1252</v>
      </c>
      <c r="B68" s="35" t="s">
        <v>195</v>
      </c>
      <c r="C68" s="40">
        <v>0</v>
      </c>
    </row>
    <row r="69" spans="1:5">
      <c r="A69" s="39">
        <v>1253</v>
      </c>
      <c r="B69" s="35" t="s">
        <v>196</v>
      </c>
      <c r="C69" s="40">
        <v>0</v>
      </c>
    </row>
    <row r="70" spans="1:5">
      <c r="A70" s="39">
        <v>1254</v>
      </c>
      <c r="B70" s="35" t="s">
        <v>197</v>
      </c>
      <c r="C70" s="40">
        <v>0</v>
      </c>
    </row>
    <row r="71" spans="1:5">
      <c r="A71" s="39">
        <v>1259</v>
      </c>
      <c r="B71" s="35" t="s">
        <v>198</v>
      </c>
      <c r="C71" s="40">
        <v>0</v>
      </c>
    </row>
    <row r="73" spans="1:5">
      <c r="A73" s="37" t="s">
        <v>494</v>
      </c>
      <c r="B73" s="37"/>
      <c r="C73" s="37"/>
      <c r="D73" s="37"/>
      <c r="E73" s="37"/>
    </row>
    <row r="74" spans="1:5">
      <c r="A74" s="38" t="s">
        <v>110</v>
      </c>
      <c r="B74" s="38" t="s">
        <v>111</v>
      </c>
      <c r="C74" s="38" t="s">
        <v>483</v>
      </c>
      <c r="D74" s="38" t="s">
        <v>484</v>
      </c>
      <c r="E74" s="38"/>
    </row>
    <row r="75" spans="1:5">
      <c r="A75" s="39">
        <v>5500</v>
      </c>
      <c r="B75" s="35" t="s">
        <v>428</v>
      </c>
      <c r="C75" s="170">
        <f>+C76</f>
        <v>1445048.48</v>
      </c>
      <c r="D75" s="170">
        <f>+D76</f>
        <v>1199188.8099999998</v>
      </c>
    </row>
    <row r="76" spans="1:5">
      <c r="A76" s="39">
        <v>5510</v>
      </c>
      <c r="B76" s="35" t="s">
        <v>429</v>
      </c>
      <c r="C76" s="40">
        <f>SUM(C77:C84)</f>
        <v>1445048.48</v>
      </c>
      <c r="D76" s="40">
        <f>SUM(D77:D84)</f>
        <v>1199188.8099999998</v>
      </c>
    </row>
    <row r="77" spans="1:5">
      <c r="A77" s="39">
        <v>5511</v>
      </c>
      <c r="B77" s="35" t="s">
        <v>430</v>
      </c>
      <c r="C77" s="40">
        <v>0</v>
      </c>
      <c r="D77" s="40">
        <v>0</v>
      </c>
    </row>
    <row r="78" spans="1:5">
      <c r="A78" s="39">
        <v>5512</v>
      </c>
      <c r="B78" s="35" t="s">
        <v>431</v>
      </c>
      <c r="C78" s="40">
        <v>0</v>
      </c>
      <c r="D78" s="40">
        <v>0</v>
      </c>
    </row>
    <row r="79" spans="1:5">
      <c r="A79" s="39">
        <v>5513</v>
      </c>
      <c r="B79" s="35" t="s">
        <v>432</v>
      </c>
      <c r="C79" s="40">
        <v>0</v>
      </c>
      <c r="D79" s="40">
        <v>0</v>
      </c>
    </row>
    <row r="80" spans="1:5">
      <c r="A80" s="39">
        <v>5514</v>
      </c>
      <c r="B80" s="35" t="s">
        <v>433</v>
      </c>
      <c r="C80" s="173">
        <v>0</v>
      </c>
      <c r="D80" s="173">
        <v>0</v>
      </c>
    </row>
    <row r="81" spans="1:4">
      <c r="A81" s="39">
        <v>5515</v>
      </c>
      <c r="B81" s="35" t="s">
        <v>434</v>
      </c>
      <c r="C81" s="174">
        <v>1443085.03</v>
      </c>
      <c r="D81" s="174">
        <v>1195511.3899999999</v>
      </c>
    </row>
    <row r="82" spans="1:4">
      <c r="A82" s="39">
        <v>5516</v>
      </c>
      <c r="B82" s="35" t="s">
        <v>435</v>
      </c>
      <c r="C82" s="173">
        <v>0</v>
      </c>
      <c r="D82" s="173">
        <v>0</v>
      </c>
    </row>
    <row r="83" spans="1:4">
      <c r="A83" s="39">
        <v>5517</v>
      </c>
      <c r="B83" s="35" t="s">
        <v>436</v>
      </c>
      <c r="C83" s="174">
        <v>1963.45</v>
      </c>
      <c r="D83" s="174">
        <v>1963.44</v>
      </c>
    </row>
    <row r="84" spans="1:4">
      <c r="A84" s="39">
        <v>5518</v>
      </c>
      <c r="B84" s="35" t="s">
        <v>437</v>
      </c>
      <c r="C84" s="173">
        <v>0</v>
      </c>
      <c r="D84" s="174">
        <v>1713.98</v>
      </c>
    </row>
    <row r="85" spans="1:4">
      <c r="A85" s="39">
        <v>5520</v>
      </c>
      <c r="B85" s="35" t="s">
        <v>438</v>
      </c>
      <c r="C85" s="40">
        <v>0</v>
      </c>
      <c r="D85" s="40">
        <v>0</v>
      </c>
    </row>
    <row r="86" spans="1:4">
      <c r="A86" s="39">
        <v>5521</v>
      </c>
      <c r="B86" s="35" t="s">
        <v>439</v>
      </c>
      <c r="C86" s="40">
        <v>0</v>
      </c>
      <c r="D86" s="40">
        <v>0</v>
      </c>
    </row>
    <row r="87" spans="1:4">
      <c r="A87" s="39">
        <v>5522</v>
      </c>
      <c r="B87" s="35" t="s">
        <v>440</v>
      </c>
      <c r="C87" s="40">
        <v>0</v>
      </c>
      <c r="D87" s="40">
        <v>0</v>
      </c>
    </row>
    <row r="88" spans="1:4">
      <c r="A88" s="39">
        <v>5530</v>
      </c>
      <c r="B88" s="35" t="s">
        <v>441</v>
      </c>
      <c r="C88" s="40">
        <v>0</v>
      </c>
      <c r="D88" s="40">
        <v>0</v>
      </c>
    </row>
    <row r="89" spans="1:4">
      <c r="A89" s="39">
        <v>5531</v>
      </c>
      <c r="B89" s="35" t="s">
        <v>442</v>
      </c>
      <c r="C89" s="40">
        <v>0</v>
      </c>
      <c r="D89" s="40">
        <v>0</v>
      </c>
    </row>
    <row r="90" spans="1:4">
      <c r="A90" s="39">
        <v>5532</v>
      </c>
      <c r="B90" s="35" t="s">
        <v>443</v>
      </c>
      <c r="C90" s="40">
        <v>0</v>
      </c>
      <c r="D90" s="40">
        <v>0</v>
      </c>
    </row>
    <row r="91" spans="1:4">
      <c r="A91" s="39">
        <v>5533</v>
      </c>
      <c r="B91" s="35" t="s">
        <v>444</v>
      </c>
      <c r="C91" s="40">
        <v>0</v>
      </c>
      <c r="D91" s="40">
        <v>0</v>
      </c>
    </row>
    <row r="92" spans="1:4">
      <c r="A92" s="39">
        <v>5534</v>
      </c>
      <c r="B92" s="35" t="s">
        <v>445</v>
      </c>
      <c r="C92" s="40">
        <v>0</v>
      </c>
      <c r="D92" s="40">
        <v>0</v>
      </c>
    </row>
    <row r="93" spans="1:4">
      <c r="A93" s="39">
        <v>5535</v>
      </c>
      <c r="B93" s="35" t="s">
        <v>446</v>
      </c>
      <c r="C93" s="40">
        <v>0</v>
      </c>
      <c r="D93" s="40">
        <v>0</v>
      </c>
    </row>
    <row r="94" spans="1:4">
      <c r="A94" s="39">
        <v>5540</v>
      </c>
      <c r="B94" s="35" t="s">
        <v>447</v>
      </c>
      <c r="C94" s="40">
        <v>0</v>
      </c>
      <c r="D94" s="40">
        <v>0</v>
      </c>
    </row>
    <row r="95" spans="1:4">
      <c r="A95" s="39">
        <v>5541</v>
      </c>
      <c r="B95" s="35" t="s">
        <v>447</v>
      </c>
      <c r="C95" s="40">
        <v>0</v>
      </c>
      <c r="D95" s="40">
        <v>0</v>
      </c>
    </row>
    <row r="96" spans="1:4">
      <c r="A96" s="39">
        <v>5550</v>
      </c>
      <c r="B96" s="35" t="s">
        <v>448</v>
      </c>
      <c r="C96" s="40">
        <v>0</v>
      </c>
      <c r="D96" s="40">
        <v>0</v>
      </c>
    </row>
    <row r="97" spans="1:4">
      <c r="A97" s="39">
        <v>5551</v>
      </c>
      <c r="B97" s="35" t="s">
        <v>448</v>
      </c>
      <c r="C97" s="40">
        <v>0</v>
      </c>
      <c r="D97" s="40">
        <v>0</v>
      </c>
    </row>
    <row r="98" spans="1:4">
      <c r="A98" s="39">
        <v>5590</v>
      </c>
      <c r="B98" s="35" t="s">
        <v>449</v>
      </c>
      <c r="C98" s="40">
        <v>0</v>
      </c>
      <c r="D98" s="40">
        <v>0</v>
      </c>
    </row>
    <row r="99" spans="1:4">
      <c r="A99" s="39">
        <v>5591</v>
      </c>
      <c r="B99" s="35" t="s">
        <v>450</v>
      </c>
      <c r="C99" s="40">
        <v>0</v>
      </c>
      <c r="D99" s="40">
        <v>0</v>
      </c>
    </row>
    <row r="100" spans="1:4">
      <c r="A100" s="39">
        <v>5592</v>
      </c>
      <c r="B100" s="35" t="s">
        <v>451</v>
      </c>
      <c r="C100" s="40">
        <v>0</v>
      </c>
      <c r="D100" s="40">
        <v>0</v>
      </c>
    </row>
    <row r="101" spans="1:4">
      <c r="A101" s="39">
        <v>5593</v>
      </c>
      <c r="B101" s="35" t="s">
        <v>452</v>
      </c>
      <c r="C101" s="40">
        <v>0</v>
      </c>
      <c r="D101" s="40">
        <v>0</v>
      </c>
    </row>
    <row r="102" spans="1:4">
      <c r="A102" s="39">
        <v>5594</v>
      </c>
      <c r="B102" s="35" t="s">
        <v>453</v>
      </c>
      <c r="C102" s="40">
        <v>0</v>
      </c>
      <c r="D102" s="40">
        <v>0</v>
      </c>
    </row>
    <row r="103" spans="1:4">
      <c r="A103" s="39">
        <v>5595</v>
      </c>
      <c r="B103" s="35" t="s">
        <v>454</v>
      </c>
      <c r="C103" s="40">
        <v>0</v>
      </c>
      <c r="D103" s="40">
        <v>0</v>
      </c>
    </row>
    <row r="104" spans="1:4">
      <c r="A104" s="39">
        <v>5596</v>
      </c>
      <c r="B104" s="35" t="s">
        <v>344</v>
      </c>
      <c r="C104" s="40">
        <v>0</v>
      </c>
      <c r="D104" s="40">
        <v>0</v>
      </c>
    </row>
    <row r="105" spans="1:4">
      <c r="A105" s="39">
        <v>5597</v>
      </c>
      <c r="B105" s="35" t="s">
        <v>455</v>
      </c>
      <c r="C105" s="40">
        <v>0</v>
      </c>
      <c r="D105" s="40">
        <v>0</v>
      </c>
    </row>
    <row r="106" spans="1:4">
      <c r="A106" s="39">
        <v>5599</v>
      </c>
      <c r="B106" s="35" t="s">
        <v>456</v>
      </c>
      <c r="C106" s="40">
        <v>0</v>
      </c>
      <c r="D106" s="40">
        <v>0</v>
      </c>
    </row>
    <row r="107" spans="1:4">
      <c r="A107" s="39">
        <v>5600</v>
      </c>
      <c r="B107" s="35" t="s">
        <v>457</v>
      </c>
      <c r="C107" s="40">
        <v>0</v>
      </c>
      <c r="D107" s="40">
        <v>0</v>
      </c>
    </row>
    <row r="108" spans="1:4">
      <c r="A108" s="39">
        <v>5610</v>
      </c>
      <c r="B108" s="35" t="s">
        <v>458</v>
      </c>
      <c r="C108" s="40">
        <v>0</v>
      </c>
      <c r="D108" s="40">
        <v>0</v>
      </c>
    </row>
    <row r="109" spans="1:4">
      <c r="A109" s="39">
        <v>5611</v>
      </c>
      <c r="B109" s="35" t="s">
        <v>459</v>
      </c>
      <c r="C109" s="40">
        <v>0</v>
      </c>
      <c r="D109" s="4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74"/>
    <dataValidation allowBlank="1" showInputMessage="1" showErrorMessage="1" prompt="Importe final del periodo que corresponde la información financiera trimestral que se presenta." sqref="C7 C48 C74"/>
  </dataValidations>
  <pageMargins left="1.1023622047244095" right="0.70866141732283472" top="0.94488188976377963" bottom="0.74803149606299213" header="0.31496062992125984" footer="0.31496062992125984"/>
  <pageSetup scale="6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workbookViewId="0">
      <selection sqref="A1:H22"/>
    </sheetView>
  </sheetViews>
  <sheetFormatPr baseColWidth="10"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2596</v>
      </c>
      <c r="B1" s="752"/>
      <c r="C1" s="752"/>
      <c r="D1" s="752"/>
    </row>
    <row r="2" spans="1:4" s="43" customFormat="1" ht="18.95" customHeight="1">
      <c r="A2" s="752" t="s">
        <v>495</v>
      </c>
      <c r="B2" s="752"/>
      <c r="C2" s="752"/>
      <c r="D2" s="752"/>
    </row>
    <row r="3" spans="1:4" s="43" customFormat="1" ht="18.95" customHeight="1">
      <c r="A3" s="752" t="s">
        <v>2595</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49"/>
      <c r="D6" s="50">
        <v>85680513.870000005</v>
      </c>
    </row>
    <row r="7" spans="1:4">
      <c r="B7" s="52"/>
      <c r="C7" s="53"/>
      <c r="D7" s="54"/>
    </row>
    <row r="8" spans="1:4">
      <c r="A8" s="55" t="s">
        <v>498</v>
      </c>
      <c r="B8" s="56"/>
      <c r="C8" s="57"/>
      <c r="D8" s="58">
        <f>SUM(C9:C13)</f>
        <v>0</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0</v>
      </c>
      <c r="D12" s="63"/>
    </row>
    <row r="13" spans="1:4">
      <c r="A13" s="64" t="s">
        <v>503</v>
      </c>
      <c r="B13" s="60"/>
      <c r="C13" s="61">
        <v>0</v>
      </c>
      <c r="D13" s="63"/>
    </row>
    <row r="14" spans="1:4">
      <c r="B14" s="65"/>
      <c r="C14" s="66"/>
      <c r="D14" s="67"/>
    </row>
    <row r="15" spans="1:4">
      <c r="A15" s="55" t="s">
        <v>504</v>
      </c>
      <c r="B15" s="56"/>
      <c r="C15" s="57"/>
      <c r="D15" s="58">
        <f>SUM(C16:C19)</f>
        <v>2357852.0499999998</v>
      </c>
    </row>
    <row r="16" spans="1:4">
      <c r="A16" s="59"/>
      <c r="B16" s="60" t="s">
        <v>505</v>
      </c>
      <c r="C16" s="61">
        <v>0</v>
      </c>
      <c r="D16" s="62"/>
    </row>
    <row r="17" spans="1:4">
      <c r="A17" s="59"/>
      <c r="B17" s="60" t="s">
        <v>506</v>
      </c>
      <c r="C17" s="61">
        <v>0</v>
      </c>
      <c r="D17" s="63"/>
    </row>
    <row r="18" spans="1:4">
      <c r="A18" s="59"/>
      <c r="B18" s="60" t="s">
        <v>507</v>
      </c>
      <c r="C18" s="61">
        <v>2357852.0499999998</v>
      </c>
      <c r="D18" s="63"/>
    </row>
    <row r="19" spans="1:4">
      <c r="A19" s="64" t="s">
        <v>508</v>
      </c>
      <c r="B19" s="68"/>
      <c r="C19" s="69">
        <v>0</v>
      </c>
      <c r="D19" s="63"/>
    </row>
    <row r="20" spans="1:4">
      <c r="B20" s="70"/>
      <c r="C20" s="71"/>
      <c r="D20" s="67"/>
    </row>
    <row r="21" spans="1:4">
      <c r="A21" s="48" t="s">
        <v>509</v>
      </c>
      <c r="B21" s="48"/>
      <c r="C21" s="72"/>
      <c r="D21" s="50">
        <f>+D6+D8-D15</f>
        <v>83322661.820000008</v>
      </c>
    </row>
  </sheetData>
  <mergeCells count="4">
    <mergeCell ref="A1:D1"/>
    <mergeCell ref="A2:D2"/>
    <mergeCell ref="A3:D3"/>
    <mergeCell ref="A4:D4"/>
  </mergeCells>
  <pageMargins left="1.1023622047244095" right="0.70866141732283472" top="0.94488188976377963" bottom="0.74803149606299213" header="0.31496062992125984" footer="0.31496062992125984"/>
  <pageSetup scale="8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showGridLines="0" workbookViewId="0">
      <selection activeCell="G31" sqref="G31"/>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4" s="73" customFormat="1" ht="18.95" customHeight="1">
      <c r="A1" s="754" t="s">
        <v>2596</v>
      </c>
      <c r="B1" s="754"/>
      <c r="C1" s="754"/>
      <c r="D1" s="754"/>
    </row>
    <row r="2" spans="1:4" s="73" customFormat="1" ht="18.95" customHeight="1">
      <c r="A2" s="754" t="s">
        <v>510</v>
      </c>
      <c r="B2" s="754"/>
      <c r="C2" s="754"/>
      <c r="D2" s="754"/>
    </row>
    <row r="3" spans="1:4" s="73" customFormat="1" ht="18.95" customHeight="1">
      <c r="A3" s="754" t="s">
        <v>2595</v>
      </c>
      <c r="B3" s="754"/>
      <c r="C3" s="754"/>
      <c r="D3" s="754"/>
    </row>
    <row r="4" spans="1:4" s="74" customFormat="1">
      <c r="A4" s="755"/>
      <c r="B4" s="755"/>
      <c r="C4" s="755"/>
      <c r="D4" s="755"/>
    </row>
    <row r="5" spans="1:4">
      <c r="A5" s="75" t="s">
        <v>511</v>
      </c>
      <c r="B5" s="76"/>
      <c r="C5" s="77"/>
      <c r="D5" s="78">
        <v>79303800.849999994</v>
      </c>
    </row>
    <row r="6" spans="1:4">
      <c r="A6" s="79"/>
      <c r="B6" s="52"/>
      <c r="C6" s="80"/>
      <c r="D6" s="81"/>
    </row>
    <row r="7" spans="1:4">
      <c r="A7" s="55" t="s">
        <v>512</v>
      </c>
      <c r="B7" s="82"/>
      <c r="C7" s="77"/>
      <c r="D7" s="83">
        <f>SUM(C8:C24)</f>
        <v>1239175.49</v>
      </c>
    </row>
    <row r="8" spans="1:4">
      <c r="A8" s="59"/>
      <c r="B8" s="84" t="s">
        <v>513</v>
      </c>
      <c r="C8" s="175">
        <v>145426.20000000001</v>
      </c>
      <c r="D8" s="85"/>
    </row>
    <row r="9" spans="1:4">
      <c r="A9" s="59"/>
      <c r="B9" s="84" t="s">
        <v>514</v>
      </c>
      <c r="C9" s="175">
        <v>38311.370000000003</v>
      </c>
      <c r="D9" s="86"/>
    </row>
    <row r="10" spans="1:4">
      <c r="A10" s="59"/>
      <c r="B10" s="84" t="s">
        <v>515</v>
      </c>
      <c r="C10" s="175">
        <v>0</v>
      </c>
      <c r="D10" s="86"/>
    </row>
    <row r="11" spans="1:4">
      <c r="A11" s="59"/>
      <c r="B11" s="84" t="s">
        <v>516</v>
      </c>
      <c r="C11" s="175">
        <v>1046206.88</v>
      </c>
      <c r="D11" s="86"/>
    </row>
    <row r="12" spans="1:4">
      <c r="A12" s="59"/>
      <c r="B12" s="84" t="s">
        <v>517</v>
      </c>
      <c r="C12" s="175">
        <v>0</v>
      </c>
      <c r="D12" s="86"/>
    </row>
    <row r="13" spans="1:4">
      <c r="A13" s="59"/>
      <c r="B13" s="84" t="s">
        <v>518</v>
      </c>
      <c r="C13" s="175">
        <v>9231.0400000000009</v>
      </c>
      <c r="D13" s="86"/>
    </row>
    <row r="14" spans="1:4">
      <c r="A14" s="59"/>
      <c r="B14" s="84" t="s">
        <v>519</v>
      </c>
      <c r="C14" s="61">
        <v>0</v>
      </c>
      <c r="D14" s="86"/>
    </row>
    <row r="15" spans="1:4">
      <c r="A15" s="59"/>
      <c r="B15" s="84" t="s">
        <v>520</v>
      </c>
      <c r="C15" s="61">
        <v>0</v>
      </c>
      <c r="D15" s="86"/>
    </row>
    <row r="16" spans="1:4">
      <c r="A16" s="59"/>
      <c r="B16" s="84" t="s">
        <v>521</v>
      </c>
      <c r="C16" s="61">
        <v>0</v>
      </c>
      <c r="D16" s="86"/>
    </row>
    <row r="17" spans="1:4">
      <c r="A17" s="59"/>
      <c r="B17" s="84" t="s">
        <v>522</v>
      </c>
      <c r="C17" s="61">
        <v>0</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0</v>
      </c>
      <c r="D24" s="86"/>
    </row>
    <row r="25" spans="1:4">
      <c r="A25" s="79"/>
      <c r="B25" s="88"/>
      <c r="C25" s="89"/>
      <c r="D25" s="90"/>
    </row>
    <row r="26" spans="1:4">
      <c r="A26" s="55" t="s">
        <v>530</v>
      </c>
      <c r="B26" s="82"/>
      <c r="C26" s="91"/>
      <c r="D26" s="83">
        <f>SUM(C27:C33)</f>
        <v>1445048.48</v>
      </c>
    </row>
    <row r="27" spans="1:4">
      <c r="A27" s="59"/>
      <c r="B27" s="84" t="s">
        <v>531</v>
      </c>
      <c r="C27" s="61">
        <v>1445048.48</v>
      </c>
      <c r="D27" s="85"/>
    </row>
    <row r="28" spans="1:4">
      <c r="A28" s="59"/>
      <c r="B28" s="84" t="s">
        <v>438</v>
      </c>
      <c r="C28" s="61">
        <v>0</v>
      </c>
      <c r="D28" s="86"/>
    </row>
    <row r="29" spans="1:4">
      <c r="A29" s="59"/>
      <c r="B29" s="84" t="s">
        <v>532</v>
      </c>
      <c r="C29" s="61">
        <v>0</v>
      </c>
      <c r="D29" s="86"/>
    </row>
    <row r="30" spans="1:4">
      <c r="A30" s="59"/>
      <c r="B30" s="84" t="s">
        <v>533</v>
      </c>
      <c r="C30" s="61">
        <v>0</v>
      </c>
      <c r="D30" s="86"/>
    </row>
    <row r="31" spans="1:4">
      <c r="A31" s="59"/>
      <c r="B31" s="84" t="s">
        <v>534</v>
      </c>
      <c r="C31" s="61">
        <v>0</v>
      </c>
      <c r="D31" s="86"/>
    </row>
    <row r="32" spans="1:4">
      <c r="A32" s="59"/>
      <c r="B32" s="84" t="s">
        <v>535</v>
      </c>
      <c r="C32" s="61">
        <v>0</v>
      </c>
      <c r="D32" s="86"/>
    </row>
    <row r="33" spans="1:4">
      <c r="A33" s="59"/>
      <c r="B33" s="87" t="s">
        <v>536</v>
      </c>
      <c r="C33" s="69">
        <v>0</v>
      </c>
      <c r="D33" s="86"/>
    </row>
    <row r="34" spans="1:4">
      <c r="A34" s="79"/>
      <c r="B34" s="88"/>
      <c r="C34" s="89"/>
      <c r="D34" s="90"/>
    </row>
    <row r="35" spans="1:4">
      <c r="A35" s="76" t="s">
        <v>537</v>
      </c>
      <c r="B35" s="76"/>
      <c r="C35" s="77"/>
      <c r="D35" s="78">
        <f>+D5-D7+D26</f>
        <v>79509673.840000004</v>
      </c>
    </row>
  </sheetData>
  <mergeCells count="4">
    <mergeCell ref="A1:D1"/>
    <mergeCell ref="A2:D2"/>
    <mergeCell ref="A3:D3"/>
    <mergeCell ref="A4:D4"/>
  </mergeCells>
  <pageMargins left="1.1023622047244095" right="0.70866141732283472" top="0.94488188976377963" bottom="0.74803149606299213" header="0.31496062992125984" footer="0.31496062992125984"/>
  <pageSetup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selection activeCell="A2" sqref="A2:F2"/>
    </sheetView>
  </sheetViews>
  <sheetFormatPr baseColWidth="10" defaultColWidth="9.140625" defaultRowHeight="11.25"/>
  <cols>
    <col min="1" max="1" width="10" style="35" customWidth="1"/>
    <col min="2" max="2" width="68.5703125" style="35" bestFit="1" customWidth="1"/>
    <col min="3" max="3" width="17.42578125" style="35" bestFit="1" customWidth="1"/>
    <col min="4" max="5" width="23.7109375" style="35" bestFit="1" customWidth="1"/>
    <col min="6" max="6" width="19.28515625" style="35" customWidth="1"/>
    <col min="7" max="7" width="20.5703125" style="35" customWidth="1"/>
    <col min="8" max="10" width="20.28515625" style="35" customWidth="1"/>
    <col min="11" max="16384" width="9.140625" style="35"/>
  </cols>
  <sheetData>
    <row r="1" spans="1:10" ht="18.95" customHeight="1">
      <c r="A1" s="751" t="s">
        <v>2596</v>
      </c>
      <c r="B1" s="756"/>
      <c r="C1" s="756"/>
      <c r="D1" s="756"/>
      <c r="E1" s="756"/>
      <c r="F1" s="756"/>
      <c r="G1" s="33" t="s">
        <v>42</v>
      </c>
      <c r="H1" s="34">
        <v>2018</v>
      </c>
    </row>
    <row r="2" spans="1:10" ht="18.95" customHeight="1">
      <c r="A2" s="751" t="s">
        <v>538</v>
      </c>
      <c r="B2" s="756"/>
      <c r="C2" s="756"/>
      <c r="D2" s="756"/>
      <c r="E2" s="756"/>
      <c r="F2" s="756"/>
      <c r="G2" s="33" t="s">
        <v>44</v>
      </c>
      <c r="H2" s="34" t="s">
        <v>1425</v>
      </c>
    </row>
    <row r="3" spans="1:10" ht="18.95" customHeight="1">
      <c r="A3" s="757" t="s">
        <v>2595</v>
      </c>
      <c r="B3" s="758"/>
      <c r="C3" s="758"/>
      <c r="D3" s="758"/>
      <c r="E3" s="758"/>
      <c r="F3" s="758"/>
      <c r="G3" s="33" t="s">
        <v>47</v>
      </c>
      <c r="H3" s="34">
        <v>1</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6">
      <c r="A17" s="35">
        <v>7230</v>
      </c>
      <c r="B17" s="35" t="s">
        <v>554</v>
      </c>
      <c r="C17" s="40">
        <v>0</v>
      </c>
      <c r="D17" s="40">
        <v>0</v>
      </c>
      <c r="E17" s="40">
        <v>0</v>
      </c>
      <c r="F17" s="40">
        <v>0</v>
      </c>
    </row>
    <row r="18" spans="1:6">
      <c r="A18" s="35">
        <v>7240</v>
      </c>
      <c r="B18" s="35" t="s">
        <v>555</v>
      </c>
      <c r="C18" s="40">
        <v>0</v>
      </c>
      <c r="D18" s="40">
        <v>0</v>
      </c>
      <c r="E18" s="40">
        <v>0</v>
      </c>
      <c r="F18" s="40">
        <v>0</v>
      </c>
    </row>
    <row r="19" spans="1:6">
      <c r="A19" s="35">
        <v>7250</v>
      </c>
      <c r="B19" s="35" t="s">
        <v>556</v>
      </c>
      <c r="C19" s="40">
        <v>0</v>
      </c>
      <c r="D19" s="40">
        <v>0</v>
      </c>
      <c r="E19" s="40">
        <v>0</v>
      </c>
      <c r="F19" s="40">
        <v>0</v>
      </c>
    </row>
    <row r="20" spans="1:6">
      <c r="A20" s="35">
        <v>7260</v>
      </c>
      <c r="B20" s="35" t="s">
        <v>557</v>
      </c>
      <c r="C20" s="40">
        <v>0</v>
      </c>
      <c r="D20" s="40">
        <v>0</v>
      </c>
      <c r="E20" s="40">
        <v>0</v>
      </c>
      <c r="F20" s="40">
        <v>0</v>
      </c>
    </row>
    <row r="21" spans="1:6">
      <c r="A21" s="35">
        <v>7310</v>
      </c>
      <c r="B21" s="35" t="s">
        <v>558</v>
      </c>
      <c r="C21" s="40">
        <v>0</v>
      </c>
      <c r="D21" s="40">
        <v>0</v>
      </c>
      <c r="E21" s="40">
        <v>0</v>
      </c>
      <c r="F21" s="40">
        <v>0</v>
      </c>
    </row>
    <row r="22" spans="1:6">
      <c r="A22" s="35">
        <v>7320</v>
      </c>
      <c r="B22" s="35" t="s">
        <v>559</v>
      </c>
      <c r="C22" s="40">
        <v>0</v>
      </c>
      <c r="D22" s="40">
        <v>0</v>
      </c>
      <c r="E22" s="40">
        <v>0</v>
      </c>
      <c r="F22" s="40">
        <v>0</v>
      </c>
    </row>
    <row r="23" spans="1:6">
      <c r="A23" s="35">
        <v>7330</v>
      </c>
      <c r="B23" s="35" t="s">
        <v>560</v>
      </c>
      <c r="C23" s="40">
        <v>0</v>
      </c>
      <c r="D23" s="40">
        <v>0</v>
      </c>
      <c r="E23" s="40">
        <v>0</v>
      </c>
      <c r="F23" s="40">
        <v>0</v>
      </c>
    </row>
    <row r="24" spans="1:6">
      <c r="A24" s="35">
        <v>7340</v>
      </c>
      <c r="B24" s="35" t="s">
        <v>561</v>
      </c>
      <c r="C24" s="40">
        <v>0</v>
      </c>
      <c r="D24" s="40">
        <v>0</v>
      </c>
      <c r="E24" s="40">
        <v>0</v>
      </c>
      <c r="F24" s="40">
        <v>0</v>
      </c>
    </row>
    <row r="25" spans="1:6">
      <c r="A25" s="35">
        <v>7350</v>
      </c>
      <c r="B25" s="35" t="s">
        <v>562</v>
      </c>
      <c r="C25" s="40">
        <v>0</v>
      </c>
      <c r="D25" s="40">
        <v>0</v>
      </c>
      <c r="E25" s="40">
        <v>0</v>
      </c>
      <c r="F25" s="40">
        <v>0</v>
      </c>
    </row>
    <row r="26" spans="1:6">
      <c r="A26" s="35">
        <v>7360</v>
      </c>
      <c r="B26" s="35" t="s">
        <v>563</v>
      </c>
      <c r="C26" s="40">
        <v>0</v>
      </c>
      <c r="D26" s="40">
        <v>0</v>
      </c>
      <c r="E26" s="40">
        <v>0</v>
      </c>
      <c r="F26" s="40">
        <v>0</v>
      </c>
    </row>
    <row r="27" spans="1:6">
      <c r="A27" s="35">
        <v>7410</v>
      </c>
      <c r="B27" s="35" t="s">
        <v>564</v>
      </c>
      <c r="C27" s="40">
        <v>0</v>
      </c>
      <c r="D27" s="40">
        <v>0</v>
      </c>
      <c r="E27" s="40">
        <v>0</v>
      </c>
      <c r="F27" s="40">
        <v>0</v>
      </c>
    </row>
    <row r="28" spans="1:6">
      <c r="A28" s="35">
        <v>7420</v>
      </c>
      <c r="B28" s="35" t="s">
        <v>565</v>
      </c>
      <c r="C28" s="40">
        <v>0</v>
      </c>
      <c r="D28" s="40">
        <v>0</v>
      </c>
      <c r="E28" s="40">
        <v>0</v>
      </c>
      <c r="F28" s="40">
        <v>0</v>
      </c>
    </row>
    <row r="29" spans="1:6">
      <c r="A29" s="35">
        <v>7510</v>
      </c>
      <c r="B29" s="35" t="s">
        <v>566</v>
      </c>
      <c r="C29" s="40">
        <v>0</v>
      </c>
      <c r="D29" s="40">
        <v>0</v>
      </c>
      <c r="E29" s="40">
        <v>0</v>
      </c>
      <c r="F29" s="40">
        <v>0</v>
      </c>
    </row>
    <row r="30" spans="1:6">
      <c r="A30" s="35">
        <v>7520</v>
      </c>
      <c r="B30" s="35" t="s">
        <v>567</v>
      </c>
      <c r="C30" s="40">
        <v>0</v>
      </c>
      <c r="D30" s="40">
        <v>0</v>
      </c>
      <c r="E30" s="40">
        <v>0</v>
      </c>
      <c r="F30" s="40">
        <v>0</v>
      </c>
    </row>
    <row r="31" spans="1:6">
      <c r="A31" s="35">
        <v>7610</v>
      </c>
      <c r="B31" s="35" t="s">
        <v>568</v>
      </c>
      <c r="C31" s="40">
        <v>0</v>
      </c>
      <c r="D31" s="40">
        <v>0</v>
      </c>
      <c r="E31" s="40">
        <v>0</v>
      </c>
      <c r="F31" s="40">
        <v>0</v>
      </c>
    </row>
    <row r="32" spans="1:6">
      <c r="A32" s="35">
        <v>7620</v>
      </c>
      <c r="B32" s="35" t="s">
        <v>569</v>
      </c>
      <c r="C32" s="40">
        <v>0</v>
      </c>
      <c r="D32" s="40">
        <v>0</v>
      </c>
      <c r="E32" s="40">
        <v>0</v>
      </c>
      <c r="F32" s="40">
        <v>0</v>
      </c>
    </row>
    <row r="33" spans="1:8">
      <c r="A33" s="35">
        <v>7630</v>
      </c>
      <c r="B33" s="35" t="s">
        <v>570</v>
      </c>
      <c r="C33" s="40">
        <v>0</v>
      </c>
      <c r="D33" s="40">
        <v>0</v>
      </c>
      <c r="E33" s="40">
        <v>0</v>
      </c>
      <c r="F33" s="40">
        <v>0</v>
      </c>
    </row>
    <row r="34" spans="1:8">
      <c r="A34" s="35">
        <v>7640</v>
      </c>
      <c r="B34" s="35" t="s">
        <v>571</v>
      </c>
      <c r="C34" s="40">
        <v>0</v>
      </c>
      <c r="D34" s="40">
        <v>0</v>
      </c>
      <c r="E34" s="40">
        <v>0</v>
      </c>
      <c r="F34" s="40">
        <v>0</v>
      </c>
      <c r="H34" s="176"/>
    </row>
    <row r="35" spans="1:8" s="94" customFormat="1">
      <c r="A35" s="93">
        <v>8000</v>
      </c>
      <c r="B35" s="94" t="s">
        <v>572</v>
      </c>
      <c r="H35" s="177"/>
    </row>
    <row r="36" spans="1:8">
      <c r="A36" s="35">
        <v>8110</v>
      </c>
      <c r="B36" s="35" t="s">
        <v>573</v>
      </c>
      <c r="C36" s="173">
        <v>64265669</v>
      </c>
      <c r="D36" s="155">
        <v>64265669</v>
      </c>
      <c r="E36" s="155">
        <v>0</v>
      </c>
      <c r="F36" s="155">
        <v>64265669</v>
      </c>
      <c r="H36" s="178"/>
    </row>
    <row r="37" spans="1:8">
      <c r="A37" s="35">
        <v>8120</v>
      </c>
      <c r="B37" s="35" t="s">
        <v>574</v>
      </c>
      <c r="C37" s="173">
        <v>64268669</v>
      </c>
      <c r="D37" s="155">
        <v>90127880.930000007</v>
      </c>
      <c r="E37" s="155">
        <v>90127880.930000007</v>
      </c>
      <c r="F37" s="155">
        <v>0</v>
      </c>
      <c r="G37" s="40"/>
      <c r="H37" s="178"/>
    </row>
    <row r="38" spans="1:8">
      <c r="A38" s="35">
        <v>8130</v>
      </c>
      <c r="B38" s="35" t="s">
        <v>575</v>
      </c>
      <c r="C38" s="173">
        <v>0</v>
      </c>
      <c r="D38" s="155">
        <v>25862211.93</v>
      </c>
      <c r="E38" s="155">
        <v>4447367.0599999996</v>
      </c>
      <c r="F38" s="155">
        <v>-21414844.870000001</v>
      </c>
      <c r="H38" s="178"/>
    </row>
    <row r="39" spans="1:8">
      <c r="A39" s="35">
        <v>8140</v>
      </c>
      <c r="B39" s="35" t="s">
        <v>576</v>
      </c>
      <c r="C39" s="173">
        <v>0</v>
      </c>
      <c r="D39" s="155">
        <v>85662297.599999994</v>
      </c>
      <c r="E39" s="155">
        <v>85680513.870000005</v>
      </c>
      <c r="F39" s="155">
        <v>18216.27</v>
      </c>
      <c r="H39" s="178"/>
    </row>
    <row r="40" spans="1:8">
      <c r="A40" s="35">
        <v>8150</v>
      </c>
      <c r="B40" s="35" t="s">
        <v>577</v>
      </c>
      <c r="C40" s="173">
        <v>0</v>
      </c>
      <c r="D40" s="155">
        <v>0</v>
      </c>
      <c r="E40" s="155">
        <v>85662297.599999994</v>
      </c>
      <c r="F40" s="155">
        <v>85662297.599999994</v>
      </c>
      <c r="H40" s="178"/>
    </row>
    <row r="41" spans="1:8">
      <c r="A41" s="35">
        <v>8210</v>
      </c>
      <c r="B41" s="35" t="s">
        <v>578</v>
      </c>
      <c r="C41" s="173">
        <v>64265669</v>
      </c>
      <c r="D41" s="155">
        <v>0</v>
      </c>
      <c r="E41" s="155">
        <v>64265669</v>
      </c>
      <c r="F41" s="155">
        <v>64265669</v>
      </c>
      <c r="H41" s="178"/>
    </row>
    <row r="42" spans="1:8">
      <c r="A42" s="35">
        <v>8220</v>
      </c>
      <c r="B42" s="35" t="s">
        <v>579</v>
      </c>
      <c r="C42" s="173">
        <v>64268669</v>
      </c>
      <c r="D42" s="155">
        <v>201899559.81</v>
      </c>
      <c r="E42" s="155">
        <v>195522846.78999999</v>
      </c>
      <c r="F42" s="155">
        <v>6376713.0199999996</v>
      </c>
      <c r="H42" s="178"/>
    </row>
    <row r="43" spans="1:8">
      <c r="A43" s="35">
        <v>8230</v>
      </c>
      <c r="B43" s="35" t="s">
        <v>580</v>
      </c>
      <c r="C43" s="173">
        <v>0</v>
      </c>
      <c r="D43" s="155">
        <v>116219045.94</v>
      </c>
      <c r="E43" s="155">
        <v>137633890.81</v>
      </c>
      <c r="F43" s="155">
        <v>-21414844.870000001</v>
      </c>
      <c r="H43" s="178"/>
    </row>
    <row r="44" spans="1:8">
      <c r="A44" s="35">
        <v>8240</v>
      </c>
      <c r="B44" s="35" t="s">
        <v>581</v>
      </c>
      <c r="C44" s="173">
        <v>0</v>
      </c>
      <c r="D44" s="155">
        <v>79303800.849999994</v>
      </c>
      <c r="E44" s="155">
        <v>79303800.849999994</v>
      </c>
      <c r="F44" s="155">
        <v>0</v>
      </c>
      <c r="H44" s="178"/>
    </row>
    <row r="45" spans="1:8">
      <c r="A45" s="35">
        <v>8250</v>
      </c>
      <c r="B45" s="35" t="s">
        <v>582</v>
      </c>
      <c r="C45" s="173">
        <v>0</v>
      </c>
      <c r="D45" s="155">
        <v>79303800.849999994</v>
      </c>
      <c r="E45" s="155">
        <v>78316906.819999993</v>
      </c>
      <c r="F45" s="155">
        <v>986894.03</v>
      </c>
      <c r="H45" s="178"/>
    </row>
    <row r="46" spans="1:8">
      <c r="A46" s="35">
        <v>8260</v>
      </c>
      <c r="B46" s="35" t="s">
        <v>583</v>
      </c>
      <c r="C46" s="173">
        <v>0</v>
      </c>
      <c r="D46" s="155">
        <v>78316906.819999993</v>
      </c>
      <c r="E46" s="155">
        <v>78316906.819999993</v>
      </c>
      <c r="F46" s="155">
        <v>0</v>
      </c>
      <c r="H46" s="178"/>
    </row>
    <row r="47" spans="1:8">
      <c r="A47" s="35">
        <v>8270</v>
      </c>
      <c r="B47" s="35" t="s">
        <v>584</v>
      </c>
      <c r="C47" s="173">
        <v>0</v>
      </c>
      <c r="D47" s="155">
        <v>78316906.819999993</v>
      </c>
      <c r="E47" s="155">
        <v>0</v>
      </c>
      <c r="F47" s="155">
        <v>78316906.819999993</v>
      </c>
      <c r="H47" s="178"/>
    </row>
    <row r="48" spans="1:8">
      <c r="C48" s="176"/>
      <c r="D48" s="176"/>
      <c r="E48" s="176"/>
      <c r="F48" s="176"/>
      <c r="H48" s="179"/>
    </row>
    <row r="49" spans="8:8">
      <c r="H49" s="178"/>
    </row>
    <row r="50" spans="8:8">
      <c r="H50" s="176"/>
    </row>
    <row r="51" spans="8:8">
      <c r="H51" s="176"/>
    </row>
    <row r="52" spans="8:8">
      <c r="H52" s="176"/>
    </row>
    <row r="53" spans="8:8">
      <c r="H53" s="176"/>
    </row>
    <row r="54" spans="8:8">
      <c r="H54" s="176"/>
    </row>
    <row r="55" spans="8:8">
      <c r="H55" s="176"/>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1.3385826771653544" bottom="0.74803149606299213" header="0.31496062992125984" footer="0.31496062992125984"/>
  <pageSetup scale="5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zoomScale="106" zoomScaleNormal="106" workbookViewId="0">
      <selection activeCell="A3" sqref="A3:F3"/>
    </sheetView>
  </sheetViews>
  <sheetFormatPr baseColWidth="10" defaultColWidth="9.140625" defaultRowHeight="11.25"/>
  <cols>
    <col min="1" max="1" width="10" style="25" customWidth="1"/>
    <col min="2" max="2" width="64.5703125" style="25" bestFit="1" customWidth="1"/>
    <col min="3" max="3" width="16.42578125" style="25" bestFit="1" customWidth="1"/>
    <col min="4" max="4" width="19.140625" style="25" customWidth="1"/>
    <col min="5" max="5" width="28" style="25" customWidth="1"/>
    <col min="6" max="6" width="22.7109375" style="25" customWidth="1"/>
    <col min="7" max="8" width="16.7109375" style="25" customWidth="1"/>
    <col min="9" max="9" width="27.140625" style="25" customWidth="1"/>
    <col min="10" max="16384" width="9.140625" style="25"/>
  </cols>
  <sheetData>
    <row r="1" spans="1:8" s="22" customFormat="1" ht="18.95" customHeight="1">
      <c r="A1" s="749" t="s">
        <v>2605</v>
      </c>
      <c r="B1" s="750"/>
      <c r="C1" s="750"/>
      <c r="D1" s="750"/>
      <c r="E1" s="750"/>
      <c r="F1" s="750"/>
      <c r="G1" s="6" t="s">
        <v>42</v>
      </c>
      <c r="H1" s="21">
        <v>2018</v>
      </c>
    </row>
    <row r="2" spans="1:8" s="22" customFormat="1" ht="18.95" customHeight="1">
      <c r="A2" s="749" t="s">
        <v>107</v>
      </c>
      <c r="B2" s="750"/>
      <c r="C2" s="750"/>
      <c r="D2" s="750"/>
      <c r="E2" s="750"/>
      <c r="F2" s="750"/>
      <c r="G2" s="6" t="s">
        <v>44</v>
      </c>
      <c r="H2" s="21" t="s">
        <v>45</v>
      </c>
    </row>
    <row r="3" spans="1:8" s="22" customFormat="1" ht="18.95" customHeight="1">
      <c r="A3" s="749" t="s">
        <v>2601</v>
      </c>
      <c r="B3" s="750"/>
      <c r="C3" s="750"/>
      <c r="D3" s="750"/>
      <c r="E3" s="750"/>
      <c r="F3" s="750"/>
      <c r="G3" s="6" t="s">
        <v>47</v>
      </c>
      <c r="H3" s="21">
        <v>1</v>
      </c>
    </row>
    <row r="4" spans="1:8">
      <c r="A4" s="23" t="s">
        <v>108</v>
      </c>
      <c r="B4" s="24"/>
      <c r="C4" s="24"/>
      <c r="D4" s="24"/>
      <c r="E4" s="24"/>
      <c r="F4" s="24"/>
      <c r="G4" s="24"/>
      <c r="H4" s="24"/>
    </row>
    <row r="6" spans="1:8">
      <c r="A6" s="24" t="s">
        <v>109</v>
      </c>
      <c r="B6" s="24"/>
      <c r="C6" s="24"/>
      <c r="D6" s="24"/>
      <c r="E6" s="24"/>
      <c r="F6" s="24"/>
      <c r="G6" s="24"/>
      <c r="H6" s="24"/>
    </row>
    <row r="7" spans="1:8">
      <c r="A7" s="26" t="s">
        <v>110</v>
      </c>
      <c r="B7" s="26" t="s">
        <v>111</v>
      </c>
      <c r="C7" s="26" t="s">
        <v>112</v>
      </c>
      <c r="D7" s="26" t="s">
        <v>113</v>
      </c>
      <c r="E7" s="26"/>
      <c r="F7" s="26"/>
      <c r="G7" s="26"/>
      <c r="H7" s="26"/>
    </row>
    <row r="8" spans="1:8">
      <c r="A8" s="27">
        <v>1114</v>
      </c>
      <c r="B8" s="25" t="s">
        <v>114</v>
      </c>
      <c r="C8" s="28">
        <v>1215214.6200000001</v>
      </c>
    </row>
    <row r="9" spans="1:8">
      <c r="A9" s="27">
        <v>1115</v>
      </c>
      <c r="B9" s="25" t="s">
        <v>116</v>
      </c>
      <c r="C9" s="28">
        <v>0</v>
      </c>
    </row>
    <row r="10" spans="1:8">
      <c r="A10" s="27">
        <v>1121</v>
      </c>
      <c r="B10" s="25" t="s">
        <v>117</v>
      </c>
      <c r="C10" s="28">
        <v>0</v>
      </c>
    </row>
    <row r="11" spans="1:8">
      <c r="A11" s="27">
        <v>1211</v>
      </c>
      <c r="B11" s="25" t="s">
        <v>118</v>
      </c>
      <c r="C11" s="28">
        <v>0</v>
      </c>
    </row>
    <row r="13" spans="1:8">
      <c r="A13" s="24" t="s">
        <v>119</v>
      </c>
      <c r="B13" s="24"/>
      <c r="C13" s="24"/>
      <c r="D13" s="24"/>
      <c r="E13" s="24"/>
      <c r="F13" s="24"/>
      <c r="G13" s="24"/>
      <c r="H13" s="24"/>
    </row>
    <row r="14" spans="1:8">
      <c r="A14" s="26" t="s">
        <v>110</v>
      </c>
      <c r="B14" s="26" t="s">
        <v>111</v>
      </c>
      <c r="C14" s="26" t="s">
        <v>112</v>
      </c>
      <c r="D14" s="26">
        <v>2017</v>
      </c>
      <c r="E14" s="26">
        <f>D14-1</f>
        <v>2016</v>
      </c>
      <c r="F14" s="26">
        <f>E14-1</f>
        <v>2015</v>
      </c>
      <c r="G14" s="26">
        <f>F14-1</f>
        <v>2014</v>
      </c>
      <c r="H14" s="26" t="s">
        <v>120</v>
      </c>
    </row>
    <row r="15" spans="1:8">
      <c r="A15" s="27">
        <v>1122</v>
      </c>
      <c r="B15" s="25" t="s">
        <v>121</v>
      </c>
      <c r="C15" s="28">
        <v>0</v>
      </c>
      <c r="D15" s="28">
        <v>0</v>
      </c>
      <c r="E15" s="28">
        <v>0</v>
      </c>
      <c r="F15" s="28">
        <v>0</v>
      </c>
      <c r="G15" s="28">
        <v>0</v>
      </c>
    </row>
    <row r="16" spans="1:8">
      <c r="A16" s="27">
        <v>1124</v>
      </c>
      <c r="B16" s="25" t="s">
        <v>122</v>
      </c>
      <c r="C16" s="28">
        <v>0</v>
      </c>
      <c r="D16" s="28">
        <v>0</v>
      </c>
      <c r="E16" s="28">
        <v>0</v>
      </c>
      <c r="F16" s="28">
        <v>0</v>
      </c>
      <c r="G16" s="28">
        <v>0</v>
      </c>
    </row>
    <row r="18" spans="1:8">
      <c r="A18" s="24" t="s">
        <v>123</v>
      </c>
      <c r="B18" s="24"/>
      <c r="C18" s="24"/>
      <c r="D18" s="24"/>
      <c r="E18" s="24"/>
      <c r="F18" s="24"/>
      <c r="G18" s="24"/>
      <c r="H18" s="24"/>
    </row>
    <row r="19" spans="1:8">
      <c r="A19" s="26" t="s">
        <v>110</v>
      </c>
      <c r="B19" s="26" t="s">
        <v>111</v>
      </c>
      <c r="C19" s="26" t="s">
        <v>112</v>
      </c>
      <c r="D19" s="26" t="s">
        <v>124</v>
      </c>
      <c r="E19" s="26" t="s">
        <v>125</v>
      </c>
      <c r="F19" s="26" t="s">
        <v>126</v>
      </c>
      <c r="G19" s="26" t="s">
        <v>127</v>
      </c>
      <c r="H19" s="26" t="s">
        <v>128</v>
      </c>
    </row>
    <row r="20" spans="1:8">
      <c r="A20" s="27">
        <v>1123</v>
      </c>
      <c r="B20" s="25" t="s">
        <v>129</v>
      </c>
      <c r="C20" s="28">
        <v>0</v>
      </c>
      <c r="D20" s="28">
        <v>0</v>
      </c>
      <c r="E20" s="28">
        <v>0</v>
      </c>
      <c r="F20" s="28">
        <v>0</v>
      </c>
      <c r="G20" s="28">
        <v>0</v>
      </c>
    </row>
    <row r="21" spans="1:8">
      <c r="A21" s="27">
        <v>1125</v>
      </c>
      <c r="B21" s="25" t="s">
        <v>131</v>
      </c>
      <c r="C21" s="28">
        <v>0</v>
      </c>
      <c r="D21" s="28">
        <v>0</v>
      </c>
      <c r="E21" s="28">
        <v>0</v>
      </c>
      <c r="F21" s="28">
        <v>0</v>
      </c>
      <c r="G21" s="28">
        <v>0</v>
      </c>
    </row>
    <row r="22" spans="1:8">
      <c r="A22" s="27">
        <v>1131</v>
      </c>
      <c r="B22" s="25" t="s">
        <v>132</v>
      </c>
      <c r="C22" s="28">
        <v>0</v>
      </c>
      <c r="D22" s="28">
        <v>0</v>
      </c>
      <c r="E22" s="28">
        <v>0</v>
      </c>
      <c r="F22" s="28">
        <v>0</v>
      </c>
      <c r="G22" s="28">
        <v>0</v>
      </c>
    </row>
    <row r="23" spans="1:8">
      <c r="A23" s="27">
        <v>1132</v>
      </c>
      <c r="B23" s="25" t="s">
        <v>134</v>
      </c>
      <c r="C23" s="28">
        <v>0</v>
      </c>
      <c r="D23" s="28">
        <v>0</v>
      </c>
      <c r="E23" s="28">
        <v>0</v>
      </c>
      <c r="F23" s="28">
        <v>0</v>
      </c>
      <c r="G23" s="28">
        <v>0</v>
      </c>
    </row>
    <row r="24" spans="1:8">
      <c r="A24" s="27">
        <v>1133</v>
      </c>
      <c r="B24" s="25" t="s">
        <v>135</v>
      </c>
      <c r="C24" s="28">
        <v>0</v>
      </c>
      <c r="D24" s="28">
        <v>0</v>
      </c>
      <c r="E24" s="28">
        <v>0</v>
      </c>
      <c r="F24" s="28">
        <v>0</v>
      </c>
      <c r="G24" s="28">
        <v>0</v>
      </c>
    </row>
    <row r="25" spans="1:8">
      <c r="A25" s="27">
        <v>1134</v>
      </c>
      <c r="B25" s="25" t="s">
        <v>136</v>
      </c>
      <c r="C25" s="28">
        <v>0</v>
      </c>
      <c r="D25" s="28">
        <v>0</v>
      </c>
      <c r="E25" s="28">
        <v>0</v>
      </c>
      <c r="F25" s="28">
        <v>0</v>
      </c>
      <c r="G25" s="28">
        <v>0</v>
      </c>
    </row>
    <row r="26" spans="1:8">
      <c r="A26" s="27">
        <v>1139</v>
      </c>
      <c r="B26" s="25" t="s">
        <v>137</v>
      </c>
      <c r="C26" s="28">
        <v>0</v>
      </c>
      <c r="D26" s="28">
        <v>0</v>
      </c>
      <c r="E26" s="28">
        <v>0</v>
      </c>
      <c r="F26" s="28">
        <v>0</v>
      </c>
      <c r="G26" s="28">
        <v>0</v>
      </c>
    </row>
    <row r="28" spans="1:8">
      <c r="A28" s="24" t="s">
        <v>138</v>
      </c>
      <c r="B28" s="24"/>
      <c r="C28" s="24"/>
      <c r="D28" s="24"/>
      <c r="E28" s="24"/>
      <c r="F28" s="24"/>
      <c r="G28" s="24"/>
      <c r="H28" s="24"/>
    </row>
    <row r="29" spans="1:8">
      <c r="A29" s="26" t="s">
        <v>110</v>
      </c>
      <c r="B29" s="26" t="s">
        <v>111</v>
      </c>
      <c r="C29" s="26" t="s">
        <v>112</v>
      </c>
      <c r="D29" s="26" t="s">
        <v>139</v>
      </c>
      <c r="E29" s="26" t="s">
        <v>140</v>
      </c>
      <c r="F29" s="26" t="s">
        <v>141</v>
      </c>
      <c r="G29" s="26" t="s">
        <v>142</v>
      </c>
      <c r="H29" s="26"/>
    </row>
    <row r="30" spans="1:8">
      <c r="A30" s="27">
        <v>1140</v>
      </c>
      <c r="B30" s="25" t="s">
        <v>143</v>
      </c>
      <c r="C30" s="28">
        <v>314397</v>
      </c>
    </row>
    <row r="31" spans="1:8">
      <c r="A31" s="27">
        <v>1141</v>
      </c>
      <c r="B31" s="25" t="s">
        <v>144</v>
      </c>
      <c r="C31" s="28">
        <v>314397</v>
      </c>
      <c r="D31" s="25" t="s">
        <v>1387</v>
      </c>
      <c r="E31" s="25" t="s">
        <v>1388</v>
      </c>
      <c r="F31" s="25" t="s">
        <v>1389</v>
      </c>
      <c r="G31" s="25" t="s">
        <v>1390</v>
      </c>
    </row>
    <row r="32" spans="1:8">
      <c r="A32" s="27">
        <v>1142</v>
      </c>
      <c r="B32" s="25" t="s">
        <v>145</v>
      </c>
      <c r="C32" s="28">
        <v>0</v>
      </c>
    </row>
    <row r="33" spans="1:8">
      <c r="A33" s="27">
        <v>1143</v>
      </c>
      <c r="B33" s="25" t="s">
        <v>146</v>
      </c>
      <c r="C33" s="28">
        <v>0</v>
      </c>
    </row>
    <row r="34" spans="1:8">
      <c r="A34" s="27">
        <v>1144</v>
      </c>
      <c r="B34" s="25" t="s">
        <v>147</v>
      </c>
      <c r="C34" s="28">
        <v>0</v>
      </c>
    </row>
    <row r="35" spans="1:8">
      <c r="A35" s="27">
        <v>1145</v>
      </c>
      <c r="B35" s="25" t="s">
        <v>148</v>
      </c>
      <c r="C35" s="28">
        <v>0</v>
      </c>
    </row>
    <row r="37" spans="1:8">
      <c r="A37" s="24" t="s">
        <v>149</v>
      </c>
      <c r="B37" s="24"/>
      <c r="C37" s="24"/>
      <c r="D37" s="24"/>
      <c r="E37" s="24"/>
      <c r="F37" s="24"/>
      <c r="G37" s="24"/>
      <c r="H37" s="24"/>
    </row>
    <row r="38" spans="1:8">
      <c r="A38" s="26" t="s">
        <v>110</v>
      </c>
      <c r="B38" s="26" t="s">
        <v>111</v>
      </c>
      <c r="C38" s="26" t="s">
        <v>112</v>
      </c>
      <c r="D38" s="26" t="s">
        <v>150</v>
      </c>
      <c r="E38" s="26" t="s">
        <v>151</v>
      </c>
      <c r="F38" s="26" t="s">
        <v>152</v>
      </c>
      <c r="G38" s="26"/>
      <c r="H38" s="26"/>
    </row>
    <row r="39" spans="1:8">
      <c r="A39" s="27">
        <v>1150</v>
      </c>
      <c r="B39" s="25" t="s">
        <v>153</v>
      </c>
      <c r="C39" s="28">
        <v>0</v>
      </c>
    </row>
    <row r="40" spans="1:8">
      <c r="A40" s="27">
        <v>1151</v>
      </c>
      <c r="B40" s="25" t="s">
        <v>154</v>
      </c>
      <c r="C40" s="28">
        <v>0</v>
      </c>
    </row>
    <row r="42" spans="1:8">
      <c r="A42" s="24" t="s">
        <v>155</v>
      </c>
      <c r="B42" s="24"/>
      <c r="C42" s="24"/>
      <c r="D42" s="24"/>
      <c r="E42" s="24"/>
      <c r="F42" s="24"/>
      <c r="G42" s="24"/>
      <c r="H42" s="24"/>
    </row>
    <row r="43" spans="1:8">
      <c r="A43" s="26" t="s">
        <v>110</v>
      </c>
      <c r="B43" s="26" t="s">
        <v>111</v>
      </c>
      <c r="C43" s="26" t="s">
        <v>112</v>
      </c>
      <c r="D43" s="26" t="s">
        <v>113</v>
      </c>
      <c r="E43" s="26" t="s">
        <v>128</v>
      </c>
      <c r="F43" s="26"/>
      <c r="G43" s="26"/>
      <c r="H43" s="26"/>
    </row>
    <row r="44" spans="1:8">
      <c r="A44" s="27">
        <v>1213</v>
      </c>
      <c r="B44" s="25" t="s">
        <v>156</v>
      </c>
      <c r="C44" s="28">
        <v>0</v>
      </c>
    </row>
    <row r="46" spans="1:8">
      <c r="A46" s="24" t="s">
        <v>157</v>
      </c>
      <c r="B46" s="24"/>
      <c r="C46" s="24"/>
      <c r="D46" s="24"/>
      <c r="E46" s="24"/>
      <c r="F46" s="24"/>
      <c r="G46" s="24"/>
      <c r="H46" s="24"/>
    </row>
    <row r="47" spans="1:8">
      <c r="A47" s="26" t="s">
        <v>110</v>
      </c>
      <c r="B47" s="26" t="s">
        <v>111</v>
      </c>
      <c r="C47" s="26" t="s">
        <v>112</v>
      </c>
      <c r="D47" s="26"/>
      <c r="E47" s="26"/>
      <c r="F47" s="26"/>
      <c r="G47" s="26"/>
      <c r="H47" s="26"/>
    </row>
    <row r="48" spans="1:8">
      <c r="A48" s="27">
        <v>1214</v>
      </c>
      <c r="B48" s="25" t="s">
        <v>158</v>
      </c>
      <c r="C48" s="28">
        <v>0</v>
      </c>
    </row>
    <row r="50" spans="1:9">
      <c r="A50" s="24" t="s">
        <v>159</v>
      </c>
      <c r="B50" s="24"/>
      <c r="C50" s="24"/>
      <c r="D50" s="24"/>
      <c r="E50" s="24"/>
      <c r="F50" s="24"/>
      <c r="G50" s="24"/>
      <c r="H50" s="24"/>
      <c r="I50" s="24"/>
    </row>
    <row r="51" spans="1:9">
      <c r="A51" s="26" t="s">
        <v>110</v>
      </c>
      <c r="B51" s="26" t="s">
        <v>111</v>
      </c>
      <c r="C51" s="26" t="s">
        <v>112</v>
      </c>
      <c r="D51" s="26" t="s">
        <v>160</v>
      </c>
      <c r="E51" s="26" t="s">
        <v>161</v>
      </c>
      <c r="F51" s="26" t="s">
        <v>150</v>
      </c>
      <c r="G51" s="26" t="s">
        <v>162</v>
      </c>
      <c r="H51" s="26" t="s">
        <v>163</v>
      </c>
      <c r="I51" s="26" t="s">
        <v>164</v>
      </c>
    </row>
    <row r="52" spans="1:9">
      <c r="A52" s="27">
        <v>1230</v>
      </c>
      <c r="B52" s="25" t="s">
        <v>165</v>
      </c>
      <c r="C52" s="28">
        <v>0</v>
      </c>
      <c r="D52" s="28">
        <v>0</v>
      </c>
      <c r="E52" s="28">
        <v>0</v>
      </c>
    </row>
    <row r="53" spans="1:9">
      <c r="A53" s="27">
        <v>1231</v>
      </c>
      <c r="B53" s="25" t="s">
        <v>168</v>
      </c>
      <c r="C53" s="28">
        <v>0</v>
      </c>
      <c r="D53" s="28">
        <v>0</v>
      </c>
      <c r="E53" s="28">
        <v>0</v>
      </c>
    </row>
    <row r="54" spans="1:9">
      <c r="A54" s="27">
        <v>1232</v>
      </c>
      <c r="B54" s="25" t="s">
        <v>170</v>
      </c>
      <c r="C54" s="28">
        <v>0</v>
      </c>
      <c r="D54" s="28">
        <v>0</v>
      </c>
      <c r="E54" s="28">
        <v>0</v>
      </c>
    </row>
    <row r="55" spans="1:9">
      <c r="A55" s="27">
        <v>1233</v>
      </c>
      <c r="B55" s="25" t="s">
        <v>171</v>
      </c>
      <c r="C55" s="28">
        <v>0</v>
      </c>
      <c r="D55" s="28">
        <v>0</v>
      </c>
      <c r="E55" s="28">
        <v>0</v>
      </c>
    </row>
    <row r="56" spans="1:9">
      <c r="A56" s="27">
        <v>1234</v>
      </c>
      <c r="B56" s="25" t="s">
        <v>172</v>
      </c>
      <c r="C56" s="28">
        <v>0</v>
      </c>
      <c r="D56" s="28">
        <v>0</v>
      </c>
      <c r="E56" s="28">
        <v>0</v>
      </c>
    </row>
    <row r="57" spans="1:9">
      <c r="A57" s="27">
        <v>1235</v>
      </c>
      <c r="B57" s="25" t="s">
        <v>173</v>
      </c>
      <c r="C57" s="28">
        <v>0</v>
      </c>
      <c r="D57" s="28">
        <v>0</v>
      </c>
      <c r="E57" s="28">
        <v>0</v>
      </c>
    </row>
    <row r="58" spans="1:9">
      <c r="A58" s="27">
        <v>1236</v>
      </c>
      <c r="B58" s="25" t="s">
        <v>174</v>
      </c>
      <c r="C58" s="28">
        <v>0</v>
      </c>
      <c r="D58" s="28">
        <v>0</v>
      </c>
      <c r="E58" s="28">
        <v>0</v>
      </c>
    </row>
    <row r="59" spans="1:9">
      <c r="A59" s="27">
        <v>1239</v>
      </c>
      <c r="B59" s="25" t="s">
        <v>175</v>
      </c>
      <c r="C59" s="28">
        <v>0</v>
      </c>
      <c r="D59" s="28">
        <v>0</v>
      </c>
      <c r="E59" s="28">
        <v>0</v>
      </c>
    </row>
    <row r="60" spans="1:9">
      <c r="A60" s="27">
        <v>1240</v>
      </c>
      <c r="B60" s="25" t="s">
        <v>176</v>
      </c>
      <c r="C60" s="28">
        <v>7062031.5499999998</v>
      </c>
      <c r="D60" s="28">
        <v>75390.319999999992</v>
      </c>
      <c r="E60" s="28">
        <v>0</v>
      </c>
    </row>
    <row r="61" spans="1:9">
      <c r="A61" s="27">
        <v>1241</v>
      </c>
      <c r="B61" s="25" t="s">
        <v>177</v>
      </c>
      <c r="C61" s="28">
        <v>581900.39</v>
      </c>
      <c r="D61" s="28">
        <v>58198.81</v>
      </c>
      <c r="E61" s="28">
        <v>0</v>
      </c>
    </row>
    <row r="62" spans="1:9">
      <c r="A62" s="27">
        <v>1242</v>
      </c>
      <c r="B62" s="25" t="s">
        <v>179</v>
      </c>
      <c r="C62" s="28">
        <v>0</v>
      </c>
      <c r="D62" s="28">
        <v>0</v>
      </c>
      <c r="E62" s="28">
        <v>0</v>
      </c>
    </row>
    <row r="63" spans="1:9">
      <c r="A63" s="27">
        <v>1243</v>
      </c>
      <c r="B63" s="25" t="s">
        <v>181</v>
      </c>
      <c r="C63" s="28">
        <v>0</v>
      </c>
      <c r="D63" s="28">
        <v>0</v>
      </c>
      <c r="E63" s="28">
        <v>0</v>
      </c>
    </row>
    <row r="64" spans="1:9">
      <c r="A64" s="27">
        <v>1244</v>
      </c>
      <c r="B64" s="25" t="s">
        <v>182</v>
      </c>
      <c r="C64" s="28">
        <v>0</v>
      </c>
      <c r="D64" s="28">
        <v>0</v>
      </c>
      <c r="E64" s="28">
        <v>0</v>
      </c>
    </row>
    <row r="65" spans="1:9">
      <c r="A65" s="27">
        <v>1245</v>
      </c>
      <c r="B65" s="25" t="s">
        <v>184</v>
      </c>
      <c r="C65" s="28">
        <v>83777.11</v>
      </c>
      <c r="D65" s="28">
        <v>7679.54</v>
      </c>
      <c r="E65" s="28">
        <v>0</v>
      </c>
    </row>
    <row r="66" spans="1:9">
      <c r="A66" s="27">
        <v>1246</v>
      </c>
      <c r="B66" s="25" t="s">
        <v>186</v>
      </c>
      <c r="C66" s="28">
        <v>107478.45</v>
      </c>
      <c r="D66" s="28">
        <v>9511.9699999999993</v>
      </c>
      <c r="E66" s="28">
        <v>0</v>
      </c>
    </row>
    <row r="67" spans="1:9">
      <c r="A67" s="27">
        <v>1247</v>
      </c>
      <c r="B67" s="25" t="s">
        <v>188</v>
      </c>
      <c r="C67" s="28">
        <v>6288875.5999999996</v>
      </c>
      <c r="D67" s="28">
        <v>0</v>
      </c>
      <c r="E67" s="28">
        <v>0</v>
      </c>
    </row>
    <row r="68" spans="1:9">
      <c r="A68" s="27">
        <v>1248</v>
      </c>
      <c r="B68" s="25" t="s">
        <v>189</v>
      </c>
      <c r="C68" s="28">
        <v>0</v>
      </c>
      <c r="D68" s="28">
        <v>0</v>
      </c>
      <c r="E68" s="28">
        <v>0</v>
      </c>
    </row>
    <row r="70" spans="1:9">
      <c r="A70" s="24" t="s">
        <v>190</v>
      </c>
      <c r="B70" s="24"/>
      <c r="C70" s="24"/>
      <c r="D70" s="24"/>
      <c r="E70" s="24"/>
      <c r="F70" s="24"/>
      <c r="G70" s="24"/>
      <c r="H70" s="24"/>
      <c r="I70" s="24"/>
    </row>
    <row r="71" spans="1:9">
      <c r="A71" s="26" t="s">
        <v>110</v>
      </c>
      <c r="B71" s="26" t="s">
        <v>111</v>
      </c>
      <c r="C71" s="26" t="s">
        <v>112</v>
      </c>
      <c r="D71" s="26" t="s">
        <v>191</v>
      </c>
      <c r="E71" s="26" t="s">
        <v>192</v>
      </c>
      <c r="F71" s="26" t="s">
        <v>150</v>
      </c>
      <c r="G71" s="26" t="s">
        <v>162</v>
      </c>
      <c r="H71" s="26" t="s">
        <v>163</v>
      </c>
      <c r="I71" s="26" t="s">
        <v>164</v>
      </c>
    </row>
    <row r="72" spans="1:9">
      <c r="A72" s="27">
        <v>1250</v>
      </c>
      <c r="B72" s="25" t="s">
        <v>193</v>
      </c>
      <c r="C72" s="28">
        <v>261521.12</v>
      </c>
      <c r="D72" s="28">
        <v>70847.679999999993</v>
      </c>
      <c r="E72" s="28">
        <v>-365992.28</v>
      </c>
    </row>
    <row r="73" spans="1:9">
      <c r="A73" s="27">
        <v>1251</v>
      </c>
      <c r="B73" s="25" t="s">
        <v>194</v>
      </c>
      <c r="C73" s="28">
        <v>118320</v>
      </c>
      <c r="D73" s="28">
        <v>70847.679999999993</v>
      </c>
      <c r="E73" s="28">
        <v>-365992.28</v>
      </c>
    </row>
    <row r="74" spans="1:9">
      <c r="A74" s="27">
        <v>1252</v>
      </c>
      <c r="B74" s="25" t="s">
        <v>195</v>
      </c>
      <c r="C74" s="28">
        <v>0</v>
      </c>
      <c r="D74" s="28">
        <v>0</v>
      </c>
      <c r="E74" s="28">
        <v>0</v>
      </c>
    </row>
    <row r="75" spans="1:9">
      <c r="A75" s="27">
        <v>1253</v>
      </c>
      <c r="B75" s="25" t="s">
        <v>196</v>
      </c>
      <c r="C75" s="28">
        <v>0</v>
      </c>
      <c r="D75" s="28">
        <v>0</v>
      </c>
      <c r="E75" s="28">
        <v>0</v>
      </c>
    </row>
    <row r="76" spans="1:9">
      <c r="A76" s="27">
        <v>1254</v>
      </c>
      <c r="B76" s="25" t="s">
        <v>197</v>
      </c>
      <c r="C76" s="28">
        <v>0</v>
      </c>
      <c r="D76" s="28">
        <v>0</v>
      </c>
      <c r="E76" s="28">
        <v>0</v>
      </c>
    </row>
    <row r="77" spans="1:9">
      <c r="A77" s="27">
        <v>1259</v>
      </c>
      <c r="B77" s="25" t="s">
        <v>198</v>
      </c>
      <c r="C77" s="28">
        <v>143201.12</v>
      </c>
      <c r="D77" s="28">
        <v>0</v>
      </c>
      <c r="E77" s="28">
        <v>0</v>
      </c>
    </row>
    <row r="78" spans="1:9">
      <c r="A78" s="27">
        <v>1270</v>
      </c>
      <c r="B78" s="25" t="s">
        <v>199</v>
      </c>
      <c r="C78" s="28">
        <v>0</v>
      </c>
      <c r="D78" s="28">
        <v>0</v>
      </c>
      <c r="E78" s="28">
        <v>0</v>
      </c>
    </row>
    <row r="79" spans="1:9">
      <c r="A79" s="27">
        <v>1271</v>
      </c>
      <c r="B79" s="25" t="s">
        <v>200</v>
      </c>
      <c r="C79" s="28">
        <v>0</v>
      </c>
      <c r="D79" s="28">
        <v>0</v>
      </c>
      <c r="E79" s="28">
        <v>0</v>
      </c>
    </row>
    <row r="80" spans="1:9">
      <c r="A80" s="27">
        <v>1272</v>
      </c>
      <c r="B80" s="25" t="s">
        <v>201</v>
      </c>
      <c r="C80" s="28">
        <v>0</v>
      </c>
      <c r="D80" s="28">
        <v>0</v>
      </c>
      <c r="E80" s="28">
        <v>0</v>
      </c>
    </row>
    <row r="81" spans="1:8">
      <c r="A81" s="27">
        <v>1273</v>
      </c>
      <c r="B81" s="25" t="s">
        <v>202</v>
      </c>
      <c r="C81" s="28">
        <v>0</v>
      </c>
      <c r="D81" s="28">
        <v>0</v>
      </c>
      <c r="E81" s="28">
        <v>0</v>
      </c>
    </row>
    <row r="82" spans="1:8">
      <c r="A82" s="27">
        <v>1274</v>
      </c>
      <c r="B82" s="25" t="s">
        <v>203</v>
      </c>
      <c r="C82" s="28">
        <v>0</v>
      </c>
      <c r="D82" s="28">
        <v>0</v>
      </c>
      <c r="E82" s="28">
        <v>0</v>
      </c>
    </row>
    <row r="83" spans="1:8">
      <c r="A83" s="27">
        <v>1275</v>
      </c>
      <c r="B83" s="25" t="s">
        <v>204</v>
      </c>
      <c r="C83" s="28">
        <v>0</v>
      </c>
      <c r="D83" s="28">
        <v>0</v>
      </c>
      <c r="E83" s="28">
        <v>0</v>
      </c>
    </row>
    <row r="84" spans="1:8">
      <c r="A84" s="27">
        <v>1279</v>
      </c>
      <c r="B84" s="25" t="s">
        <v>205</v>
      </c>
      <c r="C84" s="28">
        <v>0</v>
      </c>
      <c r="D84" s="28">
        <v>0</v>
      </c>
      <c r="E84" s="28">
        <v>0</v>
      </c>
    </row>
    <row r="86" spans="1:8">
      <c r="A86" s="24" t="s">
        <v>206</v>
      </c>
      <c r="B86" s="24"/>
      <c r="C86" s="24"/>
      <c r="D86" s="24"/>
      <c r="E86" s="24"/>
      <c r="F86" s="24"/>
      <c r="G86" s="24"/>
      <c r="H86" s="24"/>
    </row>
    <row r="87" spans="1:8">
      <c r="A87" s="26" t="s">
        <v>110</v>
      </c>
      <c r="B87" s="26" t="s">
        <v>111</v>
      </c>
      <c r="C87" s="26" t="s">
        <v>112</v>
      </c>
      <c r="D87" s="26" t="s">
        <v>207</v>
      </c>
      <c r="E87" s="26"/>
      <c r="F87" s="26"/>
      <c r="G87" s="26"/>
      <c r="H87" s="26"/>
    </row>
    <row r="88" spans="1:8">
      <c r="A88" s="27">
        <v>1160</v>
      </c>
      <c r="B88" s="25" t="s">
        <v>208</v>
      </c>
      <c r="C88" s="28">
        <v>0</v>
      </c>
    </row>
    <row r="89" spans="1:8">
      <c r="A89" s="27">
        <v>1161</v>
      </c>
      <c r="B89" s="25" t="s">
        <v>209</v>
      </c>
      <c r="C89" s="28">
        <v>0</v>
      </c>
    </row>
    <row r="90" spans="1:8">
      <c r="A90" s="27">
        <v>1162</v>
      </c>
      <c r="B90" s="25" t="s">
        <v>210</v>
      </c>
      <c r="C90" s="28">
        <v>0</v>
      </c>
    </row>
    <row r="92" spans="1:8">
      <c r="A92" s="24" t="s">
        <v>211</v>
      </c>
      <c r="B92" s="24"/>
      <c r="C92" s="24"/>
      <c r="D92" s="24"/>
      <c r="E92" s="24"/>
      <c r="F92" s="24"/>
      <c r="G92" s="24"/>
      <c r="H92" s="24"/>
    </row>
    <row r="93" spans="1:8">
      <c r="A93" s="26" t="s">
        <v>110</v>
      </c>
      <c r="B93" s="26" t="s">
        <v>111</v>
      </c>
      <c r="C93" s="26" t="s">
        <v>112</v>
      </c>
      <c r="D93" s="26" t="s">
        <v>128</v>
      </c>
      <c r="E93" s="26"/>
      <c r="F93" s="26"/>
      <c r="G93" s="26"/>
      <c r="H93" s="26"/>
    </row>
    <row r="94" spans="1:8">
      <c r="A94" s="27">
        <v>1290</v>
      </c>
      <c r="B94" s="25" t="s">
        <v>212</v>
      </c>
      <c r="C94" s="28">
        <v>0</v>
      </c>
    </row>
    <row r="95" spans="1:8">
      <c r="A95" s="27">
        <v>1291</v>
      </c>
      <c r="B95" s="25" t="s">
        <v>213</v>
      </c>
      <c r="C95" s="28">
        <v>0</v>
      </c>
    </row>
    <row r="96" spans="1:8">
      <c r="A96" s="27">
        <v>1292</v>
      </c>
      <c r="B96" s="25" t="s">
        <v>214</v>
      </c>
      <c r="C96" s="28">
        <v>0</v>
      </c>
    </row>
    <row r="97" spans="1:8">
      <c r="A97" s="27">
        <v>1293</v>
      </c>
      <c r="B97" s="25" t="s">
        <v>215</v>
      </c>
      <c r="C97" s="28">
        <v>0</v>
      </c>
    </row>
    <row r="99" spans="1:8">
      <c r="A99" s="24" t="s">
        <v>216</v>
      </c>
      <c r="B99" s="24"/>
      <c r="C99" s="24"/>
      <c r="D99" s="24"/>
      <c r="E99" s="24"/>
      <c r="F99" s="24"/>
      <c r="G99" s="24"/>
      <c r="H99" s="24"/>
    </row>
    <row r="100" spans="1:8">
      <c r="A100" s="26" t="s">
        <v>110</v>
      </c>
      <c r="B100" s="26" t="s">
        <v>111</v>
      </c>
      <c r="C100" s="26" t="s">
        <v>112</v>
      </c>
      <c r="D100" s="26" t="s">
        <v>124</v>
      </c>
      <c r="E100" s="26" t="s">
        <v>125</v>
      </c>
      <c r="F100" s="26" t="s">
        <v>126</v>
      </c>
      <c r="G100" s="26" t="s">
        <v>217</v>
      </c>
      <c r="H100" s="26" t="s">
        <v>218</v>
      </c>
    </row>
    <row r="101" spans="1:8">
      <c r="A101" s="27">
        <v>2110</v>
      </c>
      <c r="B101" s="25" t="s">
        <v>219</v>
      </c>
      <c r="C101" s="28">
        <v>147635.81</v>
      </c>
      <c r="D101" s="28">
        <v>0</v>
      </c>
      <c r="E101" s="28">
        <v>0</v>
      </c>
      <c r="F101" s="28">
        <v>0</v>
      </c>
      <c r="G101" s="28">
        <v>0</v>
      </c>
    </row>
    <row r="102" spans="1:8">
      <c r="A102" s="27">
        <v>2111</v>
      </c>
      <c r="B102" s="25" t="s">
        <v>220</v>
      </c>
      <c r="C102" s="28">
        <v>0</v>
      </c>
      <c r="D102" s="28">
        <v>0</v>
      </c>
      <c r="E102" s="28">
        <v>0</v>
      </c>
      <c r="F102" s="28">
        <v>0</v>
      </c>
      <c r="G102" s="28">
        <v>0</v>
      </c>
    </row>
    <row r="103" spans="1:8">
      <c r="A103" s="27">
        <v>2112</v>
      </c>
      <c r="B103" s="25" t="s">
        <v>221</v>
      </c>
      <c r="C103" s="28">
        <v>125571.32</v>
      </c>
      <c r="D103" s="28">
        <v>0</v>
      </c>
      <c r="E103" s="28">
        <v>0</v>
      </c>
      <c r="F103" s="28">
        <v>0</v>
      </c>
      <c r="G103" s="28">
        <v>0</v>
      </c>
    </row>
    <row r="104" spans="1:8">
      <c r="A104" s="27">
        <v>2113</v>
      </c>
      <c r="B104" s="25" t="s">
        <v>222</v>
      </c>
      <c r="C104" s="28">
        <v>0</v>
      </c>
      <c r="D104" s="28">
        <v>0</v>
      </c>
      <c r="E104" s="28">
        <v>0</v>
      </c>
      <c r="F104" s="28">
        <v>0</v>
      </c>
      <c r="G104" s="28">
        <v>0</v>
      </c>
    </row>
    <row r="105" spans="1:8">
      <c r="A105" s="27">
        <v>2114</v>
      </c>
      <c r="B105" s="25" t="s">
        <v>223</v>
      </c>
      <c r="C105" s="28">
        <v>0</v>
      </c>
      <c r="D105" s="28">
        <v>0</v>
      </c>
      <c r="E105" s="28">
        <v>0</v>
      </c>
      <c r="F105" s="28">
        <v>0</v>
      </c>
      <c r="G105" s="28">
        <v>0</v>
      </c>
    </row>
    <row r="106" spans="1:8">
      <c r="A106" s="27">
        <v>2115</v>
      </c>
      <c r="B106" s="25" t="s">
        <v>224</v>
      </c>
      <c r="C106" s="28">
        <v>0</v>
      </c>
      <c r="D106" s="28">
        <v>0</v>
      </c>
      <c r="E106" s="28">
        <v>0</v>
      </c>
      <c r="F106" s="28">
        <v>0</v>
      </c>
      <c r="G106" s="28">
        <v>0</v>
      </c>
    </row>
    <row r="107" spans="1:8">
      <c r="A107" s="27">
        <v>2116</v>
      </c>
      <c r="B107" s="25" t="s">
        <v>225</v>
      </c>
      <c r="C107" s="28">
        <v>0</v>
      </c>
      <c r="D107" s="28">
        <v>0</v>
      </c>
      <c r="E107" s="28">
        <v>0</v>
      </c>
      <c r="F107" s="28">
        <v>0</v>
      </c>
      <c r="G107" s="28">
        <v>0</v>
      </c>
    </row>
    <row r="108" spans="1:8">
      <c r="A108" s="27">
        <v>2117</v>
      </c>
      <c r="B108" s="25" t="s">
        <v>226</v>
      </c>
      <c r="C108" s="28">
        <v>22064.49</v>
      </c>
      <c r="D108" s="28">
        <v>0</v>
      </c>
      <c r="E108" s="28">
        <v>0</v>
      </c>
      <c r="F108" s="28">
        <v>0</v>
      </c>
      <c r="G108" s="28">
        <v>0</v>
      </c>
    </row>
    <row r="109" spans="1:8">
      <c r="A109" s="27">
        <v>2118</v>
      </c>
      <c r="B109" s="25" t="s">
        <v>227</v>
      </c>
      <c r="C109" s="28">
        <v>0</v>
      </c>
      <c r="D109" s="28">
        <v>0</v>
      </c>
      <c r="E109" s="28">
        <v>0</v>
      </c>
      <c r="F109" s="28">
        <v>0</v>
      </c>
      <c r="G109" s="28">
        <v>0</v>
      </c>
    </row>
    <row r="110" spans="1:8">
      <c r="A110" s="27">
        <v>2119</v>
      </c>
      <c r="B110" s="25" t="s">
        <v>228</v>
      </c>
      <c r="C110" s="28">
        <v>0</v>
      </c>
      <c r="D110" s="28">
        <v>0</v>
      </c>
      <c r="E110" s="28">
        <v>0</v>
      </c>
      <c r="F110" s="28">
        <v>0</v>
      </c>
      <c r="G110" s="28">
        <v>0</v>
      </c>
    </row>
    <row r="111" spans="1:8">
      <c r="A111" s="27">
        <v>2120</v>
      </c>
      <c r="B111" s="25" t="s">
        <v>229</v>
      </c>
      <c r="C111" s="28">
        <v>0</v>
      </c>
      <c r="D111" s="28">
        <v>0</v>
      </c>
      <c r="E111" s="28">
        <v>0</v>
      </c>
      <c r="F111" s="28">
        <v>0</v>
      </c>
      <c r="G111" s="28">
        <v>0</v>
      </c>
    </row>
    <row r="112" spans="1:8">
      <c r="A112" s="27">
        <v>2121</v>
      </c>
      <c r="B112" s="25" t="s">
        <v>230</v>
      </c>
      <c r="C112" s="28">
        <v>0</v>
      </c>
      <c r="D112" s="28">
        <v>0</v>
      </c>
      <c r="E112" s="28">
        <v>0</v>
      </c>
      <c r="F112" s="28">
        <v>0</v>
      </c>
      <c r="G112" s="28">
        <v>0</v>
      </c>
    </row>
    <row r="113" spans="1:8">
      <c r="A113" s="27">
        <v>2122</v>
      </c>
      <c r="B113" s="25" t="s">
        <v>231</v>
      </c>
      <c r="C113" s="28">
        <v>0</v>
      </c>
      <c r="D113" s="28">
        <v>0</v>
      </c>
      <c r="E113" s="28">
        <v>0</v>
      </c>
      <c r="F113" s="28">
        <v>0</v>
      </c>
      <c r="G113" s="28">
        <v>0</v>
      </c>
    </row>
    <row r="114" spans="1:8">
      <c r="A114" s="27">
        <v>2129</v>
      </c>
      <c r="B114" s="25" t="s">
        <v>232</v>
      </c>
      <c r="C114" s="28">
        <v>0</v>
      </c>
      <c r="D114" s="28">
        <v>0</v>
      </c>
      <c r="E114" s="28">
        <v>0</v>
      </c>
      <c r="F114" s="28">
        <v>0</v>
      </c>
      <c r="G114" s="28">
        <v>0</v>
      </c>
    </row>
    <row r="116" spans="1:8">
      <c r="A116" s="24" t="s">
        <v>233</v>
      </c>
      <c r="B116" s="24"/>
      <c r="C116" s="24"/>
      <c r="D116" s="24"/>
      <c r="E116" s="24"/>
      <c r="F116" s="24"/>
      <c r="G116" s="24"/>
      <c r="H116" s="24"/>
    </row>
    <row r="117" spans="1:8">
      <c r="A117" s="26" t="s">
        <v>110</v>
      </c>
      <c r="B117" s="26" t="s">
        <v>111</v>
      </c>
      <c r="C117" s="26" t="s">
        <v>112</v>
      </c>
      <c r="D117" s="26" t="s">
        <v>234</v>
      </c>
      <c r="E117" s="26" t="s">
        <v>128</v>
      </c>
      <c r="F117" s="26"/>
      <c r="G117" s="26"/>
      <c r="H117" s="26"/>
    </row>
    <row r="118" spans="1:8">
      <c r="A118" s="27">
        <v>2160</v>
      </c>
      <c r="B118" s="25" t="s">
        <v>235</v>
      </c>
      <c r="C118" s="28">
        <v>0</v>
      </c>
    </row>
    <row r="119" spans="1:8">
      <c r="A119" s="27">
        <v>2161</v>
      </c>
      <c r="B119" s="25" t="s">
        <v>236</v>
      </c>
      <c r="C119" s="28">
        <v>0</v>
      </c>
    </row>
    <row r="120" spans="1:8">
      <c r="A120" s="27">
        <v>2162</v>
      </c>
      <c r="B120" s="25" t="s">
        <v>237</v>
      </c>
      <c r="C120" s="28">
        <v>0</v>
      </c>
    </row>
    <row r="121" spans="1:8">
      <c r="A121" s="27">
        <v>2163</v>
      </c>
      <c r="B121" s="25" t="s">
        <v>238</v>
      </c>
      <c r="C121" s="28">
        <v>0</v>
      </c>
    </row>
    <row r="122" spans="1:8">
      <c r="A122" s="27">
        <v>2164</v>
      </c>
      <c r="B122" s="25" t="s">
        <v>239</v>
      </c>
      <c r="C122" s="28">
        <v>0</v>
      </c>
    </row>
    <row r="123" spans="1:8">
      <c r="A123" s="27">
        <v>2165</v>
      </c>
      <c r="B123" s="25" t="s">
        <v>240</v>
      </c>
      <c r="C123" s="28">
        <v>0</v>
      </c>
    </row>
    <row r="124" spans="1:8">
      <c r="A124" s="27">
        <v>2166</v>
      </c>
      <c r="B124" s="25" t="s">
        <v>241</v>
      </c>
      <c r="C124" s="28">
        <v>0</v>
      </c>
    </row>
    <row r="125" spans="1:8">
      <c r="A125" s="27">
        <v>2250</v>
      </c>
      <c r="B125" s="25" t="s">
        <v>242</v>
      </c>
      <c r="C125" s="28">
        <v>0</v>
      </c>
    </row>
    <row r="126" spans="1:8">
      <c r="A126" s="27">
        <v>2251</v>
      </c>
      <c r="B126" s="25" t="s">
        <v>243</v>
      </c>
      <c r="C126" s="28">
        <v>0</v>
      </c>
    </row>
    <row r="127" spans="1:8">
      <c r="A127" s="27">
        <v>2252</v>
      </c>
      <c r="B127" s="25" t="s">
        <v>244</v>
      </c>
      <c r="C127" s="28">
        <v>0</v>
      </c>
    </row>
    <row r="128" spans="1:8">
      <c r="A128" s="27">
        <v>2253</v>
      </c>
      <c r="B128" s="25" t="s">
        <v>245</v>
      </c>
      <c r="C128" s="28">
        <v>0</v>
      </c>
    </row>
    <row r="129" spans="1:8">
      <c r="A129" s="27">
        <v>2254</v>
      </c>
      <c r="B129" s="25" t="s">
        <v>246</v>
      </c>
      <c r="C129" s="28">
        <v>0</v>
      </c>
    </row>
    <row r="130" spans="1:8">
      <c r="A130" s="27">
        <v>2255</v>
      </c>
      <c r="B130" s="25" t="s">
        <v>247</v>
      </c>
      <c r="C130" s="28">
        <v>0</v>
      </c>
    </row>
    <row r="131" spans="1:8">
      <c r="A131" s="27">
        <v>2256</v>
      </c>
      <c r="B131" s="25" t="s">
        <v>248</v>
      </c>
      <c r="C131" s="28">
        <v>0</v>
      </c>
    </row>
    <row r="133" spans="1:8">
      <c r="A133" s="24" t="s">
        <v>249</v>
      </c>
      <c r="B133" s="24"/>
      <c r="C133" s="24"/>
      <c r="D133" s="24"/>
      <c r="E133" s="24"/>
      <c r="F133" s="24"/>
      <c r="G133" s="24"/>
      <c r="H133" s="24"/>
    </row>
    <row r="134" spans="1:8">
      <c r="A134" s="29" t="s">
        <v>110</v>
      </c>
      <c r="B134" s="29" t="s">
        <v>111</v>
      </c>
      <c r="C134" s="29" t="s">
        <v>112</v>
      </c>
      <c r="D134" s="29" t="s">
        <v>234</v>
      </c>
      <c r="E134" s="29" t="s">
        <v>128</v>
      </c>
      <c r="F134" s="29"/>
      <c r="G134" s="29"/>
      <c r="H134" s="29"/>
    </row>
    <row r="135" spans="1:8">
      <c r="A135" s="27">
        <v>2159</v>
      </c>
      <c r="B135" s="25" t="s">
        <v>250</v>
      </c>
      <c r="C135" s="28">
        <v>0</v>
      </c>
    </row>
    <row r="136" spans="1:8">
      <c r="A136" s="27">
        <v>2199</v>
      </c>
      <c r="B136" s="25" t="s">
        <v>251</v>
      </c>
      <c r="C136" s="28">
        <v>0</v>
      </c>
    </row>
    <row r="137" spans="1:8">
      <c r="A137" s="27">
        <v>2240</v>
      </c>
      <c r="B137" s="25" t="s">
        <v>252</v>
      </c>
      <c r="C137" s="28">
        <v>0</v>
      </c>
    </row>
    <row r="138" spans="1:8">
      <c r="A138" s="27">
        <v>2241</v>
      </c>
      <c r="B138" s="25" t="s">
        <v>253</v>
      </c>
      <c r="C138" s="28">
        <v>0</v>
      </c>
    </row>
    <row r="139" spans="1:8">
      <c r="A139" s="27">
        <v>2242</v>
      </c>
      <c r="B139" s="25" t="s">
        <v>254</v>
      </c>
      <c r="C139" s="28">
        <v>0</v>
      </c>
    </row>
    <row r="140" spans="1:8">
      <c r="A140" s="27">
        <v>2249</v>
      </c>
      <c r="B140" s="25" t="s">
        <v>255</v>
      </c>
      <c r="C140" s="28">
        <v>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topLeftCell="A85" zoomScale="160" zoomScaleNormal="160" workbookViewId="0">
      <selection activeCell="C109" sqref="C109"/>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42578125" style="35" bestFit="1" customWidth="1"/>
    <col min="5" max="5" width="19.140625" style="35" customWidth="1"/>
    <col min="6" max="16384" width="9.140625" style="35"/>
  </cols>
  <sheetData>
    <row r="1" spans="1:5" s="41" customFormat="1" ht="18.95" customHeight="1">
      <c r="A1" s="751" t="str">
        <f>'ESF-DIF'!A1</f>
        <v>Sistema para el Desarrollo de la Familia en el Municipio de Leon Guanajuato</v>
      </c>
      <c r="B1" s="751"/>
      <c r="C1" s="751"/>
      <c r="D1" s="33" t="s">
        <v>42</v>
      </c>
      <c r="E1" s="34">
        <f>'ESF-DIF'!H1</f>
        <v>2018</v>
      </c>
    </row>
    <row r="2" spans="1:5" s="41" customFormat="1" ht="18.95" customHeight="1">
      <c r="A2" s="751" t="s">
        <v>481</v>
      </c>
      <c r="B2" s="751"/>
      <c r="C2" s="751"/>
      <c r="D2" s="33" t="s">
        <v>44</v>
      </c>
      <c r="E2" s="34" t="str">
        <f>'ESF-DIF'!H2</f>
        <v>Trimestral</v>
      </c>
    </row>
    <row r="3" spans="1:5" s="41" customFormat="1" ht="18.95" customHeight="1">
      <c r="A3" s="751" t="str">
        <f>'ESF-DIF'!A3</f>
        <v>Correspondiente del 01 Enero al 31 De Diciembre de 2018</v>
      </c>
      <c r="B3" s="751"/>
      <c r="C3" s="751"/>
      <c r="D3" s="33" t="s">
        <v>47</v>
      </c>
      <c r="E3" s="34">
        <f>'ESF-DIF'!H3</f>
        <v>4</v>
      </c>
    </row>
    <row r="4" spans="1:5">
      <c r="A4" s="36" t="s">
        <v>108</v>
      </c>
      <c r="B4" s="37"/>
      <c r="C4" s="37"/>
      <c r="D4" s="37"/>
      <c r="E4" s="37"/>
    </row>
    <row r="6" spans="1:5">
      <c r="A6" s="37" t="s">
        <v>482</v>
      </c>
      <c r="B6" s="37"/>
      <c r="C6" s="37"/>
      <c r="D6" s="37"/>
      <c r="E6" s="37"/>
    </row>
    <row r="7" spans="1:5">
      <c r="A7" s="38" t="s">
        <v>110</v>
      </c>
      <c r="B7" s="38" t="s">
        <v>111</v>
      </c>
      <c r="C7" s="38" t="s">
        <v>483</v>
      </c>
      <c r="D7" s="38" t="s">
        <v>484</v>
      </c>
      <c r="E7" s="38"/>
    </row>
    <row r="8" spans="1:5">
      <c r="A8" s="39">
        <v>1111</v>
      </c>
      <c r="B8" s="35" t="s">
        <v>485</v>
      </c>
      <c r="C8" s="40">
        <v>136647.28</v>
      </c>
      <c r="D8" s="40">
        <v>132630.39999999999</v>
      </c>
    </row>
    <row r="9" spans="1:5">
      <c r="A9" s="39">
        <v>1112</v>
      </c>
      <c r="B9" s="35" t="s">
        <v>486</v>
      </c>
      <c r="C9" s="40">
        <v>24166628.609999999</v>
      </c>
      <c r="D9" s="40">
        <v>24548009.260000002</v>
      </c>
    </row>
    <row r="10" spans="1:5">
      <c r="A10" s="39">
        <v>1113</v>
      </c>
      <c r="B10" s="35" t="s">
        <v>487</v>
      </c>
      <c r="C10" s="40">
        <v>0</v>
      </c>
      <c r="D10" s="40">
        <v>0</v>
      </c>
    </row>
    <row r="11" spans="1:5">
      <c r="A11" s="39">
        <v>1114</v>
      </c>
      <c r="B11" s="35" t="s">
        <v>114</v>
      </c>
      <c r="C11" s="40">
        <v>546.61</v>
      </c>
      <c r="D11" s="40">
        <v>10202.49</v>
      </c>
    </row>
    <row r="12" spans="1:5">
      <c r="A12" s="39">
        <v>1115</v>
      </c>
      <c r="B12" s="35" t="s">
        <v>116</v>
      </c>
      <c r="C12" s="40">
        <v>0</v>
      </c>
      <c r="D12" s="40">
        <v>0</v>
      </c>
    </row>
    <row r="13" spans="1:5">
      <c r="A13" s="39">
        <v>1116</v>
      </c>
      <c r="B13" s="35" t="s">
        <v>488</v>
      </c>
      <c r="C13" s="40">
        <v>0</v>
      </c>
      <c r="D13" s="40">
        <v>0</v>
      </c>
    </row>
    <row r="14" spans="1:5">
      <c r="A14" s="39">
        <v>1119</v>
      </c>
      <c r="B14" s="35" t="s">
        <v>489</v>
      </c>
      <c r="C14" s="40">
        <v>0</v>
      </c>
      <c r="D14" s="40">
        <v>0</v>
      </c>
    </row>
    <row r="15" spans="1:5">
      <c r="A15" s="39">
        <v>1110</v>
      </c>
      <c r="B15" s="35" t="s">
        <v>490</v>
      </c>
      <c r="C15" s="40">
        <v>24303822.5</v>
      </c>
      <c r="D15" s="40">
        <v>24690842.149999999</v>
      </c>
    </row>
    <row r="18" spans="1:5">
      <c r="A18" s="37" t="s">
        <v>491</v>
      </c>
      <c r="B18" s="37"/>
      <c r="C18" s="37"/>
      <c r="D18" s="37"/>
      <c r="E18" s="37"/>
    </row>
    <row r="19" spans="1:5">
      <c r="A19" s="38" t="s">
        <v>110</v>
      </c>
      <c r="B19" s="38" t="s">
        <v>111</v>
      </c>
      <c r="C19" s="38" t="s">
        <v>112</v>
      </c>
      <c r="D19" s="38" t="s">
        <v>492</v>
      </c>
      <c r="E19" s="38" t="s">
        <v>493</v>
      </c>
    </row>
    <row r="20" spans="1:5">
      <c r="A20" s="39">
        <v>1230</v>
      </c>
      <c r="B20" s="35" t="s">
        <v>165</v>
      </c>
      <c r="C20" s="40">
        <v>6030514.2799999993</v>
      </c>
      <c r="D20" s="42">
        <v>1</v>
      </c>
      <c r="E20" s="35">
        <v>6030514.2800000003</v>
      </c>
    </row>
    <row r="21" spans="1:5">
      <c r="A21" s="39">
        <v>1231</v>
      </c>
      <c r="B21" s="35" t="s">
        <v>168</v>
      </c>
      <c r="C21" s="40">
        <v>0</v>
      </c>
      <c r="E21" s="35">
        <v>0</v>
      </c>
    </row>
    <row r="22" spans="1:5">
      <c r="A22" s="39">
        <v>1232</v>
      </c>
      <c r="B22" s="35" t="s">
        <v>170</v>
      </c>
      <c r="C22" s="40">
        <v>0</v>
      </c>
      <c r="E22" s="35">
        <v>0</v>
      </c>
    </row>
    <row r="23" spans="1:5">
      <c r="A23" s="39">
        <v>1233</v>
      </c>
      <c r="B23" s="35" t="s">
        <v>171</v>
      </c>
      <c r="C23" s="40">
        <v>0</v>
      </c>
      <c r="E23" s="35">
        <v>0</v>
      </c>
    </row>
    <row r="24" spans="1:5">
      <c r="A24" s="39">
        <v>1234</v>
      </c>
      <c r="B24" s="35" t="s">
        <v>172</v>
      </c>
      <c r="C24" s="40">
        <v>0</v>
      </c>
      <c r="E24" s="35">
        <v>0</v>
      </c>
    </row>
    <row r="25" spans="1:5">
      <c r="A25" s="39">
        <v>1235</v>
      </c>
      <c r="B25" s="35" t="s">
        <v>173</v>
      </c>
      <c r="C25" s="40">
        <v>0</v>
      </c>
      <c r="E25" s="35">
        <v>0</v>
      </c>
    </row>
    <row r="26" spans="1:5">
      <c r="A26" s="39">
        <v>1236</v>
      </c>
      <c r="B26" s="35" t="s">
        <v>174</v>
      </c>
      <c r="C26" s="40">
        <v>6030514.2799999993</v>
      </c>
      <c r="D26" s="42">
        <v>1</v>
      </c>
      <c r="E26" s="35">
        <v>6030514.2800000003</v>
      </c>
    </row>
    <row r="27" spans="1:5">
      <c r="A27" s="39">
        <v>1239</v>
      </c>
      <c r="B27" s="35" t="s">
        <v>175</v>
      </c>
      <c r="C27" s="40">
        <v>0</v>
      </c>
      <c r="E27" s="35">
        <v>0</v>
      </c>
    </row>
    <row r="28" spans="1:5">
      <c r="A28" s="39">
        <v>1240</v>
      </c>
      <c r="B28" s="35" t="s">
        <v>176</v>
      </c>
      <c r="C28" s="40">
        <v>2858175.75</v>
      </c>
      <c r="D28" s="42">
        <v>1</v>
      </c>
      <c r="E28" s="35">
        <v>2327537.15</v>
      </c>
    </row>
    <row r="29" spans="1:5">
      <c r="A29" s="39">
        <v>1241</v>
      </c>
      <c r="B29" s="35" t="s">
        <v>177</v>
      </c>
      <c r="C29" s="40">
        <v>761451.80999999994</v>
      </c>
      <c r="D29" s="42">
        <f>+C29/C28</f>
        <v>0.26641182229609217</v>
      </c>
      <c r="E29" s="35">
        <v>720447.41</v>
      </c>
    </row>
    <row r="30" spans="1:5">
      <c r="A30" s="39">
        <v>1242</v>
      </c>
      <c r="B30" s="35" t="s">
        <v>179</v>
      </c>
      <c r="C30" s="40">
        <v>0</v>
      </c>
      <c r="E30" s="35">
        <v>0</v>
      </c>
    </row>
    <row r="31" spans="1:5">
      <c r="A31" s="39">
        <v>1243</v>
      </c>
      <c r="B31" s="35" t="s">
        <v>181</v>
      </c>
      <c r="C31" s="40">
        <v>5711.99</v>
      </c>
      <c r="D31" s="42">
        <f>+C31/C28</f>
        <v>1.9984740266584377E-3</v>
      </c>
      <c r="E31" s="35">
        <v>5711.99</v>
      </c>
    </row>
    <row r="32" spans="1:5">
      <c r="A32" s="39">
        <v>1244</v>
      </c>
      <c r="B32" s="35" t="s">
        <v>182</v>
      </c>
      <c r="C32" s="40">
        <v>1546846</v>
      </c>
      <c r="D32" s="42">
        <f>+C32/C28</f>
        <v>0.54120044927258237</v>
      </c>
      <c r="E32" s="35">
        <v>1100200</v>
      </c>
    </row>
    <row r="33" spans="1:5">
      <c r="A33" s="39">
        <v>1245</v>
      </c>
      <c r="B33" s="35" t="s">
        <v>184</v>
      </c>
      <c r="C33" s="40">
        <v>0</v>
      </c>
      <c r="E33" s="35">
        <v>0</v>
      </c>
    </row>
    <row r="34" spans="1:5">
      <c r="A34" s="39">
        <v>1246</v>
      </c>
      <c r="B34" s="35" t="s">
        <v>186</v>
      </c>
      <c r="C34" s="40">
        <v>544165.95000000007</v>
      </c>
      <c r="D34" s="42">
        <f>+C34/C28</f>
        <v>0.19038925440466706</v>
      </c>
      <c r="E34" s="35">
        <v>501177.75</v>
      </c>
    </row>
    <row r="35" spans="1:5">
      <c r="A35" s="39">
        <v>1247</v>
      </c>
      <c r="B35" s="35" t="s">
        <v>188</v>
      </c>
      <c r="C35" s="40">
        <v>0</v>
      </c>
      <c r="E35" s="35">
        <v>0</v>
      </c>
    </row>
    <row r="36" spans="1:5">
      <c r="A36" s="39">
        <v>1248</v>
      </c>
      <c r="B36" s="35" t="s">
        <v>189</v>
      </c>
      <c r="C36" s="40">
        <v>0</v>
      </c>
      <c r="E36" s="35">
        <v>0</v>
      </c>
    </row>
    <row r="37" spans="1:5">
      <c r="A37" s="39">
        <v>1250</v>
      </c>
      <c r="B37" s="35" t="s">
        <v>193</v>
      </c>
      <c r="C37" s="40">
        <v>0</v>
      </c>
      <c r="E37" s="35">
        <v>0</v>
      </c>
    </row>
    <row r="38" spans="1:5">
      <c r="A38" s="39">
        <v>1251</v>
      </c>
      <c r="B38" s="35" t="s">
        <v>194</v>
      </c>
      <c r="C38" s="40">
        <v>0</v>
      </c>
      <c r="E38" s="35">
        <v>0</v>
      </c>
    </row>
    <row r="39" spans="1:5">
      <c r="A39" s="39">
        <v>1252</v>
      </c>
      <c r="B39" s="35" t="s">
        <v>195</v>
      </c>
      <c r="C39" s="40">
        <v>0</v>
      </c>
      <c r="E39" s="35">
        <v>0</v>
      </c>
    </row>
    <row r="40" spans="1:5">
      <c r="A40" s="39">
        <v>1253</v>
      </c>
      <c r="B40" s="35" t="s">
        <v>196</v>
      </c>
      <c r="C40" s="40">
        <v>0</v>
      </c>
      <c r="E40" s="35">
        <v>0</v>
      </c>
    </row>
    <row r="41" spans="1:5">
      <c r="A41" s="39">
        <v>1254</v>
      </c>
      <c r="B41" s="35" t="s">
        <v>197</v>
      </c>
      <c r="C41" s="40">
        <v>0</v>
      </c>
      <c r="E41" s="35">
        <v>0</v>
      </c>
    </row>
    <row r="42" spans="1:5">
      <c r="A42" s="39">
        <v>1259</v>
      </c>
      <c r="B42" s="35" t="s">
        <v>198</v>
      </c>
      <c r="C42" s="40">
        <v>0</v>
      </c>
      <c r="E42" s="35">
        <v>0</v>
      </c>
    </row>
    <row r="44" spans="1:5">
      <c r="A44" s="37" t="s">
        <v>494</v>
      </c>
      <c r="B44" s="37"/>
      <c r="C44" s="37"/>
      <c r="D44" s="37"/>
      <c r="E44" s="37"/>
    </row>
    <row r="45" spans="1:5">
      <c r="A45" s="38" t="s">
        <v>110</v>
      </c>
      <c r="B45" s="38" t="s">
        <v>111</v>
      </c>
      <c r="C45" s="38" t="s">
        <v>483</v>
      </c>
      <c r="D45" s="38" t="s">
        <v>484</v>
      </c>
      <c r="E45" s="38"/>
    </row>
    <row r="46" spans="1:5">
      <c r="A46" s="39">
        <v>5500</v>
      </c>
      <c r="B46" s="35" t="s">
        <v>428</v>
      </c>
      <c r="C46" s="40">
        <v>4051672.08</v>
      </c>
      <c r="D46" s="40">
        <v>42660882.289999999</v>
      </c>
    </row>
    <row r="47" spans="1:5">
      <c r="A47" s="39">
        <v>5510</v>
      </c>
      <c r="B47" s="35" t="s">
        <v>429</v>
      </c>
      <c r="C47" s="40">
        <v>4051672.08</v>
      </c>
      <c r="D47" s="40">
        <v>42630908.199999996</v>
      </c>
    </row>
    <row r="48" spans="1:5">
      <c r="A48" s="39">
        <v>5511</v>
      </c>
      <c r="B48" s="35" t="s">
        <v>430</v>
      </c>
      <c r="C48" s="40">
        <v>0</v>
      </c>
      <c r="D48" s="40">
        <v>0</v>
      </c>
    </row>
    <row r="49" spans="1:4">
      <c r="A49" s="39">
        <v>5512</v>
      </c>
      <c r="B49" s="35" t="s">
        <v>431</v>
      </c>
      <c r="C49" s="40">
        <v>0</v>
      </c>
      <c r="D49" s="40">
        <v>0</v>
      </c>
    </row>
    <row r="50" spans="1:4">
      <c r="A50" s="39">
        <v>5513</v>
      </c>
      <c r="B50" s="35" t="s">
        <v>432</v>
      </c>
      <c r="C50" s="40">
        <v>1685917.44</v>
      </c>
      <c r="D50" s="40">
        <v>15825413.09</v>
      </c>
    </row>
    <row r="51" spans="1:4">
      <c r="A51" s="39">
        <v>5514</v>
      </c>
      <c r="B51" s="35" t="s">
        <v>433</v>
      </c>
      <c r="C51" s="40">
        <v>0</v>
      </c>
      <c r="D51" s="40">
        <v>0</v>
      </c>
    </row>
    <row r="52" spans="1:4">
      <c r="A52" s="39">
        <v>5515</v>
      </c>
      <c r="B52" s="35" t="s">
        <v>434</v>
      </c>
      <c r="C52" s="40">
        <v>2365754.64</v>
      </c>
      <c r="D52" s="40">
        <v>26715220.309999999</v>
      </c>
    </row>
    <row r="53" spans="1:4">
      <c r="A53" s="39">
        <v>5516</v>
      </c>
      <c r="B53" s="35" t="s">
        <v>435</v>
      </c>
      <c r="C53" s="40">
        <v>0</v>
      </c>
      <c r="D53" s="40">
        <v>0</v>
      </c>
    </row>
    <row r="54" spans="1:4">
      <c r="A54" s="39">
        <v>5517</v>
      </c>
      <c r="B54" s="35" t="s">
        <v>436</v>
      </c>
      <c r="C54" s="40">
        <v>0</v>
      </c>
      <c r="D54" s="40">
        <v>19087.8</v>
      </c>
    </row>
    <row r="55" spans="1:4">
      <c r="A55" s="39">
        <v>5518</v>
      </c>
      <c r="B55" s="35" t="s">
        <v>437</v>
      </c>
      <c r="C55" s="40">
        <v>0</v>
      </c>
      <c r="D55" s="40">
        <v>71187</v>
      </c>
    </row>
    <row r="56" spans="1:4">
      <c r="A56" s="39">
        <v>5520</v>
      </c>
      <c r="B56" s="35" t="s">
        <v>438</v>
      </c>
      <c r="C56" s="40">
        <v>0</v>
      </c>
      <c r="D56" s="40">
        <v>0</v>
      </c>
    </row>
    <row r="57" spans="1:4">
      <c r="A57" s="39">
        <v>5521</v>
      </c>
      <c r="B57" s="35" t="s">
        <v>439</v>
      </c>
      <c r="C57" s="40">
        <v>0</v>
      </c>
      <c r="D57" s="40">
        <v>0</v>
      </c>
    </row>
    <row r="58" spans="1:4">
      <c r="A58" s="39">
        <v>5522</v>
      </c>
      <c r="B58" s="35" t="s">
        <v>440</v>
      </c>
      <c r="C58" s="40">
        <v>0</v>
      </c>
      <c r="D58" s="40">
        <v>0</v>
      </c>
    </row>
    <row r="59" spans="1:4">
      <c r="A59" s="39">
        <v>5530</v>
      </c>
      <c r="B59" s="35" t="s">
        <v>441</v>
      </c>
      <c r="C59" s="40">
        <v>0</v>
      </c>
      <c r="D59" s="40">
        <v>0</v>
      </c>
    </row>
    <row r="60" spans="1:4">
      <c r="A60" s="39">
        <v>5531</v>
      </c>
      <c r="B60" s="35" t="s">
        <v>442</v>
      </c>
      <c r="C60" s="40">
        <v>0</v>
      </c>
      <c r="D60" s="40">
        <v>0</v>
      </c>
    </row>
    <row r="61" spans="1:4">
      <c r="A61" s="39">
        <v>5532</v>
      </c>
      <c r="B61" s="35" t="s">
        <v>443</v>
      </c>
      <c r="C61" s="40">
        <v>0</v>
      </c>
      <c r="D61" s="40">
        <v>0</v>
      </c>
    </row>
    <row r="62" spans="1:4">
      <c r="A62" s="39">
        <v>5533</v>
      </c>
      <c r="B62" s="35" t="s">
        <v>444</v>
      </c>
      <c r="C62" s="40">
        <v>0</v>
      </c>
      <c r="D62" s="40">
        <v>0</v>
      </c>
    </row>
    <row r="63" spans="1:4">
      <c r="A63" s="39">
        <v>5534</v>
      </c>
      <c r="B63" s="35" t="s">
        <v>445</v>
      </c>
      <c r="C63" s="40">
        <v>0</v>
      </c>
      <c r="D63" s="40">
        <v>0</v>
      </c>
    </row>
    <row r="64" spans="1:4">
      <c r="A64" s="39">
        <v>5535</v>
      </c>
      <c r="B64" s="35" t="s">
        <v>446</v>
      </c>
      <c r="C64" s="40">
        <v>0</v>
      </c>
      <c r="D64" s="40">
        <v>0</v>
      </c>
    </row>
    <row r="65" spans="1:4">
      <c r="A65" s="39">
        <v>5540</v>
      </c>
      <c r="B65" s="35" t="s">
        <v>447</v>
      </c>
      <c r="C65" s="40">
        <v>0</v>
      </c>
      <c r="D65" s="40">
        <v>0</v>
      </c>
    </row>
    <row r="66" spans="1:4">
      <c r="A66" s="39">
        <v>5541</v>
      </c>
      <c r="B66" s="35" t="s">
        <v>447</v>
      </c>
      <c r="C66" s="40">
        <v>0</v>
      </c>
      <c r="D66" s="40">
        <v>0</v>
      </c>
    </row>
    <row r="67" spans="1:4">
      <c r="A67" s="39">
        <v>5550</v>
      </c>
      <c r="B67" s="35" t="s">
        <v>448</v>
      </c>
      <c r="C67" s="40">
        <v>0</v>
      </c>
      <c r="D67" s="40">
        <v>0</v>
      </c>
    </row>
    <row r="68" spans="1:4">
      <c r="A68" s="39">
        <v>5551</v>
      </c>
      <c r="B68" s="35" t="s">
        <v>448</v>
      </c>
      <c r="C68" s="40">
        <v>0</v>
      </c>
      <c r="D68" s="40">
        <v>0</v>
      </c>
    </row>
    <row r="69" spans="1:4">
      <c r="A69" s="39">
        <v>5590</v>
      </c>
      <c r="B69" s="35" t="s">
        <v>449</v>
      </c>
      <c r="C69" s="40">
        <v>0</v>
      </c>
      <c r="D69" s="40">
        <v>29974.09</v>
      </c>
    </row>
    <row r="70" spans="1:4">
      <c r="A70" s="39">
        <v>5591</v>
      </c>
      <c r="B70" s="35" t="s">
        <v>450</v>
      </c>
      <c r="C70" s="40">
        <v>0</v>
      </c>
      <c r="D70" s="40">
        <v>0</v>
      </c>
    </row>
    <row r="71" spans="1:4">
      <c r="A71" s="39">
        <v>5592</v>
      </c>
      <c r="B71" s="35" t="s">
        <v>451</v>
      </c>
      <c r="C71" s="40">
        <v>0</v>
      </c>
      <c r="D71" s="40">
        <v>0</v>
      </c>
    </row>
    <row r="72" spans="1:4">
      <c r="A72" s="39">
        <v>5593</v>
      </c>
      <c r="B72" s="35" t="s">
        <v>452</v>
      </c>
      <c r="C72" s="40">
        <v>0</v>
      </c>
      <c r="D72" s="40">
        <v>0</v>
      </c>
    </row>
    <row r="73" spans="1:4">
      <c r="A73" s="39">
        <v>5594</v>
      </c>
      <c r="B73" s="35" t="s">
        <v>453</v>
      </c>
      <c r="C73" s="40">
        <v>0</v>
      </c>
      <c r="D73" s="40">
        <v>0</v>
      </c>
    </row>
    <row r="74" spans="1:4">
      <c r="A74" s="39">
        <v>5595</v>
      </c>
      <c r="B74" s="35" t="s">
        <v>454</v>
      </c>
      <c r="C74" s="40">
        <v>0</v>
      </c>
      <c r="D74" s="40">
        <v>0</v>
      </c>
    </row>
    <row r="75" spans="1:4">
      <c r="A75" s="39">
        <v>5596</v>
      </c>
      <c r="B75" s="35" t="s">
        <v>344</v>
      </c>
      <c r="C75" s="40">
        <v>0</v>
      </c>
      <c r="D75" s="40">
        <v>0</v>
      </c>
    </row>
    <row r="76" spans="1:4">
      <c r="A76" s="39">
        <v>5597</v>
      </c>
      <c r="B76" s="35" t="s">
        <v>455</v>
      </c>
      <c r="C76" s="40">
        <v>0</v>
      </c>
      <c r="D76" s="40">
        <v>0</v>
      </c>
    </row>
    <row r="77" spans="1:4">
      <c r="A77" s="39">
        <v>5599</v>
      </c>
      <c r="B77" s="35" t="s">
        <v>456</v>
      </c>
      <c r="C77" s="40">
        <v>0</v>
      </c>
      <c r="D77" s="40">
        <v>29974.09</v>
      </c>
    </row>
    <row r="78" spans="1:4">
      <c r="A78" s="39">
        <v>5600</v>
      </c>
      <c r="B78" s="35" t="s">
        <v>457</v>
      </c>
      <c r="C78" s="40">
        <v>0</v>
      </c>
      <c r="D78" s="40">
        <v>0</v>
      </c>
    </row>
    <row r="79" spans="1:4">
      <c r="A79" s="39">
        <v>5610</v>
      </c>
      <c r="B79" s="35" t="s">
        <v>458</v>
      </c>
      <c r="C79" s="40">
        <v>0</v>
      </c>
      <c r="D79" s="40">
        <v>0</v>
      </c>
    </row>
    <row r="80" spans="1:4">
      <c r="A80" s="39">
        <v>5611</v>
      </c>
      <c r="B80" s="35" t="s">
        <v>459</v>
      </c>
      <c r="C80" s="40">
        <v>0</v>
      </c>
      <c r="D80" s="40">
        <v>0</v>
      </c>
    </row>
    <row r="83" spans="1:1">
      <c r="A83" s="20" t="s">
        <v>104</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ageMargins left="0.70866141732283472" right="0.70866141732283472" top="0.84" bottom="0.96" header="0.31496062992125984" footer="0.31496062992125984"/>
  <pageSetup scale="90" fitToHeight="2"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7"/>
  <sheetViews>
    <sheetView topLeftCell="A58" zoomScaleNormal="100" workbookViewId="0">
      <selection activeCell="C87" sqref="C87"/>
    </sheetView>
  </sheetViews>
  <sheetFormatPr baseColWidth="10" defaultColWidth="9.140625" defaultRowHeight="11.25"/>
  <cols>
    <col min="1" max="1" width="10" style="25" customWidth="1"/>
    <col min="2" max="2" width="83" style="25" customWidth="1"/>
    <col min="3" max="3" width="27.42578125" style="25" customWidth="1"/>
    <col min="4" max="4" width="30" style="25" customWidth="1"/>
    <col min="5" max="5" width="16.7109375" style="25" customWidth="1"/>
    <col min="6" max="16384" width="9.140625" style="25"/>
  </cols>
  <sheetData>
    <row r="1" spans="1:5" s="30" customFormat="1" ht="18.95" customHeight="1">
      <c r="A1" s="747" t="str">
        <f>'ESF-MC'!A1</f>
        <v>Fideicomiso Museo de la Ciudad de León</v>
      </c>
      <c r="B1" s="747"/>
      <c r="C1" s="747"/>
      <c r="D1" s="6" t="s">
        <v>42</v>
      </c>
      <c r="E1" s="21">
        <v>2018</v>
      </c>
    </row>
    <row r="2" spans="1:5" s="22" customFormat="1" ht="18.95" customHeight="1">
      <c r="A2" s="747" t="s">
        <v>256</v>
      </c>
      <c r="B2" s="747"/>
      <c r="C2" s="747"/>
      <c r="D2" s="6" t="s">
        <v>44</v>
      </c>
      <c r="E2" s="21" t="s">
        <v>45</v>
      </c>
    </row>
    <row r="3" spans="1:5" s="22" customFormat="1" ht="18.95" customHeight="1">
      <c r="A3" s="747" t="str">
        <f>'ESF-MC'!A3</f>
        <v>Correspondiente del 1 de enero al 31 de diciembre de 2018</v>
      </c>
      <c r="B3" s="747"/>
      <c r="C3" s="747"/>
      <c r="D3" s="6" t="s">
        <v>47</v>
      </c>
      <c r="E3" s="21">
        <v>1</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27">
        <v>4100</v>
      </c>
      <c r="B8" s="25" t="s">
        <v>259</v>
      </c>
      <c r="C8" s="28">
        <v>7796</v>
      </c>
    </row>
    <row r="9" spans="1:5">
      <c r="A9" s="27">
        <v>4110</v>
      </c>
      <c r="B9" s="25" t="s">
        <v>260</v>
      </c>
      <c r="C9" s="28">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row>
    <row r="14" spans="1:5">
      <c r="A14" s="27">
        <v>4115</v>
      </c>
      <c r="B14" s="25" t="s">
        <v>265</v>
      </c>
      <c r="C14" s="28">
        <v>0</v>
      </c>
    </row>
    <row r="15" spans="1:5">
      <c r="A15" s="27">
        <v>4116</v>
      </c>
      <c r="B15" s="25" t="s">
        <v>266</v>
      </c>
      <c r="C15" s="28">
        <v>0</v>
      </c>
    </row>
    <row r="16" spans="1:5">
      <c r="A16" s="27">
        <v>4117</v>
      </c>
      <c r="B16" s="25" t="s">
        <v>267</v>
      </c>
      <c r="C16" s="28">
        <v>0</v>
      </c>
    </row>
    <row r="17" spans="1:3">
      <c r="A17" s="27">
        <v>4119</v>
      </c>
      <c r="B17" s="25" t="s">
        <v>268</v>
      </c>
      <c r="C17" s="28">
        <v>0</v>
      </c>
    </row>
    <row r="18" spans="1:3">
      <c r="A18" s="27">
        <v>4120</v>
      </c>
      <c r="B18" s="25" t="s">
        <v>269</v>
      </c>
      <c r="C18" s="28">
        <v>0</v>
      </c>
    </row>
    <row r="19" spans="1:3">
      <c r="A19" s="27">
        <v>4121</v>
      </c>
      <c r="B19" s="25" t="s">
        <v>270</v>
      </c>
      <c r="C19" s="28">
        <v>0</v>
      </c>
    </row>
    <row r="20" spans="1:3">
      <c r="A20" s="27">
        <v>4122</v>
      </c>
      <c r="B20" s="25" t="s">
        <v>271</v>
      </c>
      <c r="C20" s="28">
        <v>0</v>
      </c>
    </row>
    <row r="21" spans="1:3">
      <c r="A21" s="27">
        <v>4123</v>
      </c>
      <c r="B21" s="25" t="s">
        <v>272</v>
      </c>
      <c r="C21" s="28">
        <v>0</v>
      </c>
    </row>
    <row r="22" spans="1:3">
      <c r="A22" s="27">
        <v>4124</v>
      </c>
      <c r="B22" s="25" t="s">
        <v>273</v>
      </c>
      <c r="C22" s="28">
        <v>0</v>
      </c>
    </row>
    <row r="23" spans="1:3">
      <c r="A23" s="27">
        <v>4129</v>
      </c>
      <c r="B23" s="25" t="s">
        <v>274</v>
      </c>
      <c r="C23" s="28">
        <v>0</v>
      </c>
    </row>
    <row r="24" spans="1:3">
      <c r="A24" s="27">
        <v>4130</v>
      </c>
      <c r="B24" s="25" t="s">
        <v>275</v>
      </c>
      <c r="C24" s="28">
        <v>0</v>
      </c>
    </row>
    <row r="25" spans="1:3">
      <c r="A25" s="27">
        <v>4131</v>
      </c>
      <c r="B25" s="25" t="s">
        <v>276</v>
      </c>
      <c r="C25" s="28">
        <v>0</v>
      </c>
    </row>
    <row r="26" spans="1:3">
      <c r="A26" s="27">
        <v>4140</v>
      </c>
      <c r="B26" s="25" t="s">
        <v>277</v>
      </c>
      <c r="C26" s="28">
        <v>0</v>
      </c>
    </row>
    <row r="27" spans="1:3">
      <c r="A27" s="27">
        <v>4141</v>
      </c>
      <c r="B27" s="25" t="s">
        <v>278</v>
      </c>
      <c r="C27" s="28">
        <v>0</v>
      </c>
    </row>
    <row r="28" spans="1:3">
      <c r="A28" s="27">
        <v>4142</v>
      </c>
      <c r="B28" s="25" t="s">
        <v>279</v>
      </c>
      <c r="C28" s="28">
        <v>0</v>
      </c>
    </row>
    <row r="29" spans="1:3">
      <c r="A29" s="27">
        <v>4143</v>
      </c>
      <c r="B29" s="25" t="s">
        <v>280</v>
      </c>
      <c r="C29" s="28">
        <v>0</v>
      </c>
    </row>
    <row r="30" spans="1:3">
      <c r="A30" s="27">
        <v>4144</v>
      </c>
      <c r="B30" s="25" t="s">
        <v>282</v>
      </c>
      <c r="C30" s="28">
        <v>0</v>
      </c>
    </row>
    <row r="31" spans="1:3">
      <c r="A31" s="27">
        <v>4149</v>
      </c>
      <c r="B31" s="25" t="s">
        <v>283</v>
      </c>
      <c r="C31" s="28">
        <v>0</v>
      </c>
    </row>
    <row r="32" spans="1:3">
      <c r="A32" s="27">
        <v>4150</v>
      </c>
      <c r="B32" s="25" t="s">
        <v>284</v>
      </c>
      <c r="C32" s="28">
        <v>0</v>
      </c>
    </row>
    <row r="33" spans="1:3">
      <c r="A33" s="27">
        <v>4151</v>
      </c>
      <c r="B33" s="25" t="s">
        <v>285</v>
      </c>
      <c r="C33" s="28">
        <v>0</v>
      </c>
    </row>
    <row r="34" spans="1:3">
      <c r="A34" s="27">
        <v>4152</v>
      </c>
      <c r="B34" s="25" t="s">
        <v>286</v>
      </c>
      <c r="C34" s="28">
        <v>0</v>
      </c>
    </row>
    <row r="35" spans="1:3">
      <c r="A35" s="27">
        <v>4153</v>
      </c>
      <c r="B35" s="25" t="s">
        <v>287</v>
      </c>
      <c r="C35" s="28">
        <v>0</v>
      </c>
    </row>
    <row r="36" spans="1:3">
      <c r="A36" s="27">
        <v>4159</v>
      </c>
      <c r="B36" s="25" t="s">
        <v>288</v>
      </c>
      <c r="C36" s="28">
        <v>0</v>
      </c>
    </row>
    <row r="37" spans="1:3">
      <c r="A37" s="27">
        <v>4160</v>
      </c>
      <c r="B37" s="25" t="s">
        <v>290</v>
      </c>
      <c r="C37" s="28">
        <v>7796</v>
      </c>
    </row>
    <row r="38" spans="1:3">
      <c r="A38" s="27">
        <v>4161</v>
      </c>
      <c r="B38" s="25" t="s">
        <v>291</v>
      </c>
      <c r="C38" s="28">
        <v>0</v>
      </c>
    </row>
    <row r="39" spans="1:3">
      <c r="A39" s="27">
        <v>4162</v>
      </c>
      <c r="B39" s="25" t="s">
        <v>292</v>
      </c>
      <c r="C39" s="28">
        <v>0</v>
      </c>
    </row>
    <row r="40" spans="1:3">
      <c r="A40" s="27">
        <v>4163</v>
      </c>
      <c r="B40" s="25" t="s">
        <v>293</v>
      </c>
      <c r="C40" s="28">
        <v>0</v>
      </c>
    </row>
    <row r="41" spans="1:3">
      <c r="A41" s="27">
        <v>4164</v>
      </c>
      <c r="B41" s="25" t="s">
        <v>294</v>
      </c>
      <c r="C41" s="28">
        <v>0</v>
      </c>
    </row>
    <row r="42" spans="1:3">
      <c r="A42" s="27">
        <v>4165</v>
      </c>
      <c r="B42" s="25" t="s">
        <v>295</v>
      </c>
      <c r="C42" s="28">
        <v>0</v>
      </c>
    </row>
    <row r="43" spans="1:3">
      <c r="A43" s="27">
        <v>4166</v>
      </c>
      <c r="B43" s="25" t="s">
        <v>296</v>
      </c>
      <c r="C43" s="28">
        <v>0</v>
      </c>
    </row>
    <row r="44" spans="1:3">
      <c r="A44" s="27">
        <v>4167</v>
      </c>
      <c r="B44" s="25" t="s">
        <v>297</v>
      </c>
      <c r="C44" s="28">
        <v>0</v>
      </c>
    </row>
    <row r="45" spans="1:3">
      <c r="A45" s="27">
        <v>4168</v>
      </c>
      <c r="B45" s="25" t="s">
        <v>298</v>
      </c>
      <c r="C45" s="28">
        <v>0</v>
      </c>
    </row>
    <row r="46" spans="1:3">
      <c r="A46" s="27">
        <v>4169</v>
      </c>
      <c r="B46" s="25" t="s">
        <v>299</v>
      </c>
      <c r="C46" s="28">
        <v>0</v>
      </c>
    </row>
    <row r="47" spans="1:3">
      <c r="A47" s="27">
        <v>4170</v>
      </c>
      <c r="B47" s="25" t="s">
        <v>301</v>
      </c>
      <c r="C47" s="28">
        <v>0</v>
      </c>
    </row>
    <row r="48" spans="1:3">
      <c r="A48" s="27">
        <v>4171</v>
      </c>
      <c r="B48" s="25" t="s">
        <v>302</v>
      </c>
      <c r="C48" s="28">
        <v>0</v>
      </c>
    </row>
    <row r="49" spans="1:3">
      <c r="A49" s="27">
        <v>4172</v>
      </c>
      <c r="B49" s="25" t="s">
        <v>303</v>
      </c>
      <c r="C49" s="28">
        <v>0</v>
      </c>
    </row>
    <row r="50" spans="1:3">
      <c r="A50" s="27">
        <v>4173</v>
      </c>
      <c r="B50" s="25" t="s">
        <v>304</v>
      </c>
      <c r="C50" s="28">
        <v>0</v>
      </c>
    </row>
    <row r="51" spans="1:3">
      <c r="A51" s="27">
        <v>4174</v>
      </c>
      <c r="B51" s="25" t="s">
        <v>305</v>
      </c>
      <c r="C51" s="28">
        <v>0</v>
      </c>
    </row>
    <row r="52" spans="1:3">
      <c r="A52" s="27">
        <v>4190</v>
      </c>
      <c r="B52" s="25" t="s">
        <v>306</v>
      </c>
      <c r="C52" s="28">
        <v>0</v>
      </c>
    </row>
    <row r="53" spans="1:3">
      <c r="A53" s="27">
        <v>4191</v>
      </c>
      <c r="B53" s="25" t="s">
        <v>307</v>
      </c>
      <c r="C53" s="28">
        <v>0</v>
      </c>
    </row>
    <row r="54" spans="1:3">
      <c r="A54" s="27">
        <v>4192</v>
      </c>
      <c r="B54" s="25" t="s">
        <v>308</v>
      </c>
      <c r="C54" s="28">
        <v>0</v>
      </c>
    </row>
    <row r="55" spans="1:3">
      <c r="A55" s="27">
        <v>4200</v>
      </c>
      <c r="B55" s="25" t="s">
        <v>309</v>
      </c>
      <c r="C55" s="28">
        <v>3211496.64</v>
      </c>
    </row>
    <row r="56" spans="1:3">
      <c r="A56" s="27">
        <v>4210</v>
      </c>
      <c r="B56" s="25" t="s">
        <v>310</v>
      </c>
      <c r="C56" s="28">
        <v>0</v>
      </c>
    </row>
    <row r="57" spans="1:3">
      <c r="A57" s="27">
        <v>4211</v>
      </c>
      <c r="B57" s="25" t="s">
        <v>311</v>
      </c>
      <c r="C57" s="28">
        <v>0</v>
      </c>
    </row>
    <row r="58" spans="1:3">
      <c r="A58" s="27">
        <v>4212</v>
      </c>
      <c r="B58" s="25" t="s">
        <v>312</v>
      </c>
      <c r="C58" s="28">
        <v>0</v>
      </c>
    </row>
    <row r="59" spans="1:3">
      <c r="A59" s="27">
        <v>4213</v>
      </c>
      <c r="B59" s="25" t="s">
        <v>313</v>
      </c>
      <c r="C59" s="28">
        <v>0</v>
      </c>
    </row>
    <row r="60" spans="1:3">
      <c r="A60" s="27">
        <v>4220</v>
      </c>
      <c r="B60" s="25" t="s">
        <v>315</v>
      </c>
      <c r="C60" s="28">
        <v>0</v>
      </c>
    </row>
    <row r="61" spans="1:3">
      <c r="A61" s="27">
        <v>4221</v>
      </c>
      <c r="B61" s="25" t="s">
        <v>316</v>
      </c>
      <c r="C61" s="28">
        <v>0</v>
      </c>
    </row>
    <row r="62" spans="1:3">
      <c r="A62" s="27">
        <v>4222</v>
      </c>
      <c r="B62" s="25" t="s">
        <v>317</v>
      </c>
      <c r="C62" s="28">
        <v>0</v>
      </c>
    </row>
    <row r="63" spans="1:3">
      <c r="A63" s="27">
        <v>4223</v>
      </c>
      <c r="B63" s="25" t="s">
        <v>318</v>
      </c>
      <c r="C63" s="28">
        <v>3211496.64</v>
      </c>
    </row>
    <row r="64" spans="1:3">
      <c r="A64" s="27">
        <v>4224</v>
      </c>
      <c r="B64" s="25" t="s">
        <v>320</v>
      </c>
      <c r="C64" s="28">
        <v>0</v>
      </c>
    </row>
    <row r="65" spans="1:5">
      <c r="A65" s="27">
        <v>4225</v>
      </c>
      <c r="B65" s="25" t="s">
        <v>321</v>
      </c>
      <c r="C65" s="28">
        <v>0</v>
      </c>
    </row>
    <row r="66" spans="1:5">
      <c r="A66" s="27">
        <v>4226</v>
      </c>
      <c r="B66" s="25" t="s">
        <v>322</v>
      </c>
      <c r="C66" s="28">
        <v>0</v>
      </c>
    </row>
    <row r="68" spans="1:5">
      <c r="A68" s="24" t="s">
        <v>323</v>
      </c>
      <c r="B68" s="24"/>
      <c r="C68" s="24"/>
      <c r="D68" s="24"/>
      <c r="E68" s="24"/>
    </row>
    <row r="69" spans="1:5">
      <c r="A69" s="26" t="s">
        <v>110</v>
      </c>
      <c r="B69" s="26" t="s">
        <v>111</v>
      </c>
      <c r="C69" s="26" t="s">
        <v>112</v>
      </c>
      <c r="D69" s="26" t="s">
        <v>234</v>
      </c>
      <c r="E69" s="26" t="s">
        <v>128</v>
      </c>
    </row>
    <row r="70" spans="1:5">
      <c r="A70" s="27">
        <v>4300</v>
      </c>
      <c r="B70" s="25" t="s">
        <v>324</v>
      </c>
      <c r="C70" s="28">
        <v>90242.9</v>
      </c>
    </row>
    <row r="71" spans="1:5">
      <c r="A71" s="27">
        <v>4310</v>
      </c>
      <c r="B71" s="25" t="s">
        <v>325</v>
      </c>
      <c r="C71" s="28">
        <v>90242.9</v>
      </c>
    </row>
    <row r="72" spans="1:5">
      <c r="A72" s="27">
        <v>4311</v>
      </c>
      <c r="B72" s="25" t="s">
        <v>328</v>
      </c>
      <c r="C72" s="28">
        <v>0</v>
      </c>
    </row>
    <row r="73" spans="1:5">
      <c r="A73" s="27">
        <v>4319</v>
      </c>
      <c r="B73" s="25" t="s">
        <v>329</v>
      </c>
      <c r="C73" s="28">
        <v>0</v>
      </c>
    </row>
    <row r="74" spans="1:5">
      <c r="A74" s="27">
        <v>4320</v>
      </c>
      <c r="B74" s="25" t="s">
        <v>330</v>
      </c>
      <c r="C74" s="28">
        <v>0</v>
      </c>
    </row>
    <row r="75" spans="1:5">
      <c r="A75" s="27">
        <v>4321</v>
      </c>
      <c r="B75" s="25" t="s">
        <v>331</v>
      </c>
      <c r="C75" s="28">
        <v>0</v>
      </c>
    </row>
    <row r="76" spans="1:5">
      <c r="A76" s="27">
        <v>4322</v>
      </c>
      <c r="B76" s="25" t="s">
        <v>332</v>
      </c>
      <c r="C76" s="28">
        <v>0</v>
      </c>
    </row>
    <row r="77" spans="1:5">
      <c r="A77" s="27">
        <v>4323</v>
      </c>
      <c r="B77" s="25" t="s">
        <v>333</v>
      </c>
      <c r="C77" s="28">
        <v>0</v>
      </c>
    </row>
    <row r="78" spans="1:5">
      <c r="A78" s="27">
        <v>4324</v>
      </c>
      <c r="B78" s="25" t="s">
        <v>334</v>
      </c>
      <c r="C78" s="28">
        <v>0</v>
      </c>
    </row>
    <row r="79" spans="1:5">
      <c r="A79" s="27">
        <v>4325</v>
      </c>
      <c r="B79" s="25" t="s">
        <v>335</v>
      </c>
      <c r="C79" s="28">
        <v>0</v>
      </c>
    </row>
    <row r="80" spans="1:5">
      <c r="A80" s="27">
        <v>4330</v>
      </c>
      <c r="B80" s="25" t="s">
        <v>336</v>
      </c>
      <c r="C80" s="28">
        <v>0</v>
      </c>
    </row>
    <row r="81" spans="1:5">
      <c r="A81" s="27">
        <v>4331</v>
      </c>
      <c r="B81" s="25" t="s">
        <v>336</v>
      </c>
      <c r="C81" s="28">
        <v>0</v>
      </c>
    </row>
    <row r="82" spans="1:5">
      <c r="A82" s="27">
        <v>4340</v>
      </c>
      <c r="B82" s="25" t="s">
        <v>337</v>
      </c>
      <c r="C82" s="28">
        <v>0</v>
      </c>
    </row>
    <row r="83" spans="1:5">
      <c r="A83" s="27">
        <v>4341</v>
      </c>
      <c r="B83" s="25" t="s">
        <v>338</v>
      </c>
      <c r="C83" s="28">
        <v>0</v>
      </c>
    </row>
    <row r="84" spans="1:5">
      <c r="A84" s="27">
        <v>4390</v>
      </c>
      <c r="B84" s="25" t="s">
        <v>339</v>
      </c>
      <c r="C84" s="28">
        <v>0</v>
      </c>
    </row>
    <row r="85" spans="1:5">
      <c r="A85" s="27">
        <v>4391</v>
      </c>
      <c r="B85" s="25" t="s">
        <v>340</v>
      </c>
      <c r="C85" s="28">
        <v>0</v>
      </c>
    </row>
    <row r="86" spans="1:5">
      <c r="A86" s="27">
        <v>4392</v>
      </c>
      <c r="B86" s="25" t="s">
        <v>341</v>
      </c>
      <c r="C86" s="28">
        <v>0</v>
      </c>
    </row>
    <row r="87" spans="1:5">
      <c r="A87" s="27">
        <v>4393</v>
      </c>
      <c r="B87" s="25" t="s">
        <v>342</v>
      </c>
      <c r="C87" s="28">
        <v>0</v>
      </c>
    </row>
    <row r="88" spans="1:5">
      <c r="A88" s="27">
        <v>4394</v>
      </c>
      <c r="B88" s="25" t="s">
        <v>343</v>
      </c>
      <c r="C88" s="28">
        <v>0</v>
      </c>
    </row>
    <row r="89" spans="1:5">
      <c r="A89" s="27">
        <v>4395</v>
      </c>
      <c r="B89" s="25" t="s">
        <v>344</v>
      </c>
      <c r="C89" s="28">
        <v>0</v>
      </c>
    </row>
    <row r="90" spans="1:5">
      <c r="A90" s="27">
        <v>4396</v>
      </c>
      <c r="B90" s="25" t="s">
        <v>345</v>
      </c>
      <c r="C90" s="28">
        <v>0</v>
      </c>
    </row>
    <row r="91" spans="1:5">
      <c r="A91" s="27">
        <v>4399</v>
      </c>
      <c r="B91" s="25" t="s">
        <v>339</v>
      </c>
      <c r="C91" s="28">
        <v>0</v>
      </c>
    </row>
    <row r="94" spans="1:5">
      <c r="A94" s="24" t="s">
        <v>346</v>
      </c>
      <c r="B94" s="24"/>
      <c r="C94" s="24"/>
      <c r="D94" s="24"/>
      <c r="E94" s="24"/>
    </row>
    <row r="95" spans="1:5">
      <c r="A95" s="26" t="s">
        <v>110</v>
      </c>
      <c r="B95" s="26" t="s">
        <v>111</v>
      </c>
      <c r="C95" s="26" t="s">
        <v>112</v>
      </c>
      <c r="D95" s="26" t="s">
        <v>347</v>
      </c>
      <c r="E95" s="26" t="s">
        <v>128</v>
      </c>
    </row>
    <row r="96" spans="1:5">
      <c r="A96" s="27">
        <v>5000</v>
      </c>
      <c r="B96" s="25" t="s">
        <v>348</v>
      </c>
      <c r="C96" s="28">
        <v>2776606.99</v>
      </c>
      <c r="D96" s="32">
        <f>C96/C96</f>
        <v>1</v>
      </c>
    </row>
    <row r="97" spans="1:4">
      <c r="A97" s="27">
        <v>5100</v>
      </c>
      <c r="B97" s="25" t="s">
        <v>349</v>
      </c>
      <c r="C97" s="28">
        <v>2630368.9900000002</v>
      </c>
      <c r="D97" s="32">
        <f>C97/$C$96</f>
        <v>0.94733212135290346</v>
      </c>
    </row>
    <row r="98" spans="1:4">
      <c r="A98" s="27">
        <v>5110</v>
      </c>
      <c r="B98" s="25" t="s">
        <v>350</v>
      </c>
      <c r="C98" s="28">
        <v>1903294.4200000002</v>
      </c>
      <c r="D98" s="32">
        <f t="shared" ref="D98:D161" si="0">C98/$C$96</f>
        <v>0.68547490763177832</v>
      </c>
    </row>
    <row r="99" spans="1:4">
      <c r="A99" s="27">
        <v>5111</v>
      </c>
      <c r="B99" s="25" t="s">
        <v>351</v>
      </c>
      <c r="C99" s="28">
        <v>1262436.6200000001</v>
      </c>
      <c r="D99" s="32">
        <f t="shared" si="0"/>
        <v>0.45466881865049258</v>
      </c>
    </row>
    <row r="100" spans="1:4">
      <c r="A100" s="27">
        <v>5112</v>
      </c>
      <c r="B100" s="25" t="s">
        <v>352</v>
      </c>
      <c r="C100" s="28">
        <v>0</v>
      </c>
      <c r="D100" s="32">
        <f t="shared" si="0"/>
        <v>0</v>
      </c>
    </row>
    <row r="101" spans="1:4">
      <c r="A101" s="27">
        <v>5113</v>
      </c>
      <c r="B101" s="25" t="s">
        <v>353</v>
      </c>
      <c r="C101" s="28">
        <v>194054.27</v>
      </c>
      <c r="D101" s="32">
        <f t="shared" si="0"/>
        <v>6.9888994264903137E-2</v>
      </c>
    </row>
    <row r="102" spans="1:4">
      <c r="A102" s="27">
        <v>5114</v>
      </c>
      <c r="B102" s="25" t="s">
        <v>354</v>
      </c>
      <c r="C102" s="28">
        <v>285996.96999999997</v>
      </c>
      <c r="D102" s="32">
        <f t="shared" si="0"/>
        <v>0.10300232298990213</v>
      </c>
    </row>
    <row r="103" spans="1:4">
      <c r="A103" s="27">
        <v>5115</v>
      </c>
      <c r="B103" s="25" t="s">
        <v>355</v>
      </c>
      <c r="C103" s="28">
        <v>160806.56</v>
      </c>
      <c r="D103" s="32">
        <f t="shared" si="0"/>
        <v>5.7914771726480449E-2</v>
      </c>
    </row>
    <row r="104" spans="1:4">
      <c r="A104" s="27">
        <v>5116</v>
      </c>
      <c r="B104" s="25" t="s">
        <v>356</v>
      </c>
      <c r="C104" s="28">
        <v>0</v>
      </c>
      <c r="D104" s="32">
        <f t="shared" si="0"/>
        <v>0</v>
      </c>
    </row>
    <row r="105" spans="1:4">
      <c r="A105" s="27">
        <v>5120</v>
      </c>
      <c r="B105" s="25" t="s">
        <v>357</v>
      </c>
      <c r="C105" s="28">
        <v>152107.07</v>
      </c>
      <c r="D105" s="32">
        <f t="shared" si="0"/>
        <v>5.4781634760632796E-2</v>
      </c>
    </row>
    <row r="106" spans="1:4">
      <c r="A106" s="27">
        <v>5121</v>
      </c>
      <c r="B106" s="25" t="s">
        <v>358</v>
      </c>
      <c r="C106" s="28">
        <v>140783.44</v>
      </c>
      <c r="D106" s="32">
        <f t="shared" si="0"/>
        <v>5.0703409055380934E-2</v>
      </c>
    </row>
    <row r="107" spans="1:4">
      <c r="A107" s="27">
        <v>5122</v>
      </c>
      <c r="B107" s="25" t="s">
        <v>359</v>
      </c>
      <c r="C107" s="28">
        <v>1064</v>
      </c>
      <c r="D107" s="32">
        <f t="shared" si="0"/>
        <v>3.8320151315328929E-4</v>
      </c>
    </row>
    <row r="108" spans="1:4">
      <c r="A108" s="27">
        <v>5123</v>
      </c>
      <c r="B108" s="25" t="s">
        <v>360</v>
      </c>
      <c r="C108" s="28">
        <v>0</v>
      </c>
      <c r="D108" s="32">
        <f t="shared" si="0"/>
        <v>0</v>
      </c>
    </row>
    <row r="109" spans="1:4">
      <c r="A109" s="27">
        <v>5124</v>
      </c>
      <c r="B109" s="25" t="s">
        <v>361</v>
      </c>
      <c r="C109" s="28">
        <v>6895.63</v>
      </c>
      <c r="D109" s="32">
        <f t="shared" si="0"/>
        <v>2.4834735433695641E-3</v>
      </c>
    </row>
    <row r="110" spans="1:4">
      <c r="A110" s="27">
        <v>5125</v>
      </c>
      <c r="B110" s="25" t="s">
        <v>362</v>
      </c>
      <c r="C110" s="28">
        <v>3364</v>
      </c>
      <c r="D110" s="32">
        <f t="shared" si="0"/>
        <v>1.2115506487290085E-3</v>
      </c>
    </row>
    <row r="111" spans="1:4">
      <c r="A111" s="27">
        <v>5126</v>
      </c>
      <c r="B111" s="25" t="s">
        <v>363</v>
      </c>
      <c r="C111" s="28">
        <v>0</v>
      </c>
      <c r="D111" s="32">
        <f t="shared" si="0"/>
        <v>0</v>
      </c>
    </row>
    <row r="112" spans="1:4">
      <c r="A112" s="27">
        <v>5127</v>
      </c>
      <c r="B112" s="25" t="s">
        <v>364</v>
      </c>
      <c r="C112" s="28">
        <v>0</v>
      </c>
      <c r="D112" s="32">
        <f t="shared" si="0"/>
        <v>0</v>
      </c>
    </row>
    <row r="113" spans="1:4">
      <c r="A113" s="27">
        <v>5128</v>
      </c>
      <c r="B113" s="25" t="s">
        <v>365</v>
      </c>
      <c r="C113" s="28">
        <v>0</v>
      </c>
      <c r="D113" s="32">
        <f t="shared" si="0"/>
        <v>0</v>
      </c>
    </row>
    <row r="114" spans="1:4">
      <c r="A114" s="27">
        <v>5129</v>
      </c>
      <c r="B114" s="25" t="s">
        <v>366</v>
      </c>
      <c r="C114" s="28">
        <v>0</v>
      </c>
      <c r="D114" s="32">
        <f t="shared" si="0"/>
        <v>0</v>
      </c>
    </row>
    <row r="115" spans="1:4">
      <c r="A115" s="27">
        <v>5130</v>
      </c>
      <c r="B115" s="25" t="s">
        <v>367</v>
      </c>
      <c r="C115" s="28">
        <v>574967.5</v>
      </c>
      <c r="D115" s="32">
        <f t="shared" si="0"/>
        <v>0.20707557896049233</v>
      </c>
    </row>
    <row r="116" spans="1:4">
      <c r="A116" s="27">
        <v>5131</v>
      </c>
      <c r="B116" s="25" t="s">
        <v>368</v>
      </c>
      <c r="C116" s="28">
        <v>116090.87</v>
      </c>
      <c r="D116" s="32">
        <f t="shared" si="0"/>
        <v>4.1810335570753566E-2</v>
      </c>
    </row>
    <row r="117" spans="1:4">
      <c r="A117" s="27">
        <v>5132</v>
      </c>
      <c r="B117" s="25" t="s">
        <v>369</v>
      </c>
      <c r="C117" s="28">
        <v>0</v>
      </c>
      <c r="D117" s="32">
        <f t="shared" si="0"/>
        <v>0</v>
      </c>
    </row>
    <row r="118" spans="1:4">
      <c r="A118" s="27">
        <v>5133</v>
      </c>
      <c r="B118" s="25" t="s">
        <v>370</v>
      </c>
      <c r="C118" s="28">
        <v>102820.4</v>
      </c>
      <c r="D118" s="32">
        <f t="shared" si="0"/>
        <v>3.7030951938934645E-2</v>
      </c>
    </row>
    <row r="119" spans="1:4">
      <c r="A119" s="27">
        <v>5134</v>
      </c>
      <c r="B119" s="25" t="s">
        <v>371</v>
      </c>
      <c r="C119" s="28">
        <v>71756.820000000007</v>
      </c>
      <c r="D119" s="32">
        <f t="shared" si="0"/>
        <v>2.5843347747244561E-2</v>
      </c>
    </row>
    <row r="120" spans="1:4">
      <c r="A120" s="27">
        <v>5135</v>
      </c>
      <c r="B120" s="25" t="s">
        <v>372</v>
      </c>
      <c r="C120" s="28">
        <v>203575.93</v>
      </c>
      <c r="D120" s="32">
        <f t="shared" si="0"/>
        <v>7.331823723457527E-2</v>
      </c>
    </row>
    <row r="121" spans="1:4">
      <c r="A121" s="27">
        <v>5136</v>
      </c>
      <c r="B121" s="25" t="s">
        <v>373</v>
      </c>
      <c r="C121" s="28">
        <v>38837.699999999997</v>
      </c>
      <c r="D121" s="32">
        <f t="shared" si="0"/>
        <v>1.3987467488151786E-2</v>
      </c>
    </row>
    <row r="122" spans="1:4">
      <c r="A122" s="27">
        <v>5137</v>
      </c>
      <c r="B122" s="25" t="s">
        <v>374</v>
      </c>
      <c r="C122" s="28">
        <v>2372</v>
      </c>
      <c r="D122" s="32">
        <f t="shared" si="0"/>
        <v>8.5428006503722009E-4</v>
      </c>
    </row>
    <row r="123" spans="1:4">
      <c r="A123" s="27">
        <v>5138</v>
      </c>
      <c r="B123" s="25" t="s">
        <v>375</v>
      </c>
      <c r="C123" s="28">
        <v>0</v>
      </c>
      <c r="D123" s="32">
        <f t="shared" si="0"/>
        <v>0</v>
      </c>
    </row>
    <row r="124" spans="1:4">
      <c r="A124" s="27">
        <v>5139</v>
      </c>
      <c r="B124" s="25" t="s">
        <v>376</v>
      </c>
      <c r="C124" s="28">
        <v>39513.78</v>
      </c>
      <c r="D124" s="32">
        <f t="shared" si="0"/>
        <v>1.423095891579528E-2</v>
      </c>
    </row>
    <row r="125" spans="1:4">
      <c r="A125" s="27">
        <v>5200</v>
      </c>
      <c r="B125" s="25" t="s">
        <v>377</v>
      </c>
      <c r="C125" s="28">
        <v>0</v>
      </c>
      <c r="D125" s="32">
        <f t="shared" si="0"/>
        <v>0</v>
      </c>
    </row>
    <row r="126" spans="1:4">
      <c r="A126" s="27">
        <v>5210</v>
      </c>
      <c r="B126" s="25" t="s">
        <v>378</v>
      </c>
      <c r="C126" s="28">
        <v>0</v>
      </c>
      <c r="D126" s="32">
        <f t="shared" si="0"/>
        <v>0</v>
      </c>
    </row>
    <row r="127" spans="1:4">
      <c r="A127" s="27">
        <v>5211</v>
      </c>
      <c r="B127" s="25" t="s">
        <v>379</v>
      </c>
      <c r="C127" s="28">
        <v>0</v>
      </c>
      <c r="D127" s="32">
        <f t="shared" si="0"/>
        <v>0</v>
      </c>
    </row>
    <row r="128" spans="1:4">
      <c r="A128" s="27">
        <v>5212</v>
      </c>
      <c r="B128" s="25" t="s">
        <v>380</v>
      </c>
      <c r="C128" s="28">
        <v>0</v>
      </c>
      <c r="D128" s="32">
        <f t="shared" si="0"/>
        <v>0</v>
      </c>
    </row>
    <row r="129" spans="1:4">
      <c r="A129" s="27">
        <v>5220</v>
      </c>
      <c r="B129" s="25" t="s">
        <v>381</v>
      </c>
      <c r="C129" s="28">
        <v>0</v>
      </c>
      <c r="D129" s="32">
        <f t="shared" si="0"/>
        <v>0</v>
      </c>
    </row>
    <row r="130" spans="1:4">
      <c r="A130" s="27">
        <v>5221</v>
      </c>
      <c r="B130" s="25" t="s">
        <v>382</v>
      </c>
      <c r="C130" s="28">
        <v>0</v>
      </c>
      <c r="D130" s="32">
        <f t="shared" si="0"/>
        <v>0</v>
      </c>
    </row>
    <row r="131" spans="1:4">
      <c r="A131" s="27">
        <v>5222</v>
      </c>
      <c r="B131" s="25" t="s">
        <v>383</v>
      </c>
      <c r="C131" s="28">
        <v>0</v>
      </c>
      <c r="D131" s="32">
        <f t="shared" si="0"/>
        <v>0</v>
      </c>
    </row>
    <row r="132" spans="1:4">
      <c r="A132" s="27">
        <v>5230</v>
      </c>
      <c r="B132" s="25" t="s">
        <v>318</v>
      </c>
      <c r="C132" s="28">
        <v>0</v>
      </c>
      <c r="D132" s="32">
        <f t="shared" si="0"/>
        <v>0</v>
      </c>
    </row>
    <row r="133" spans="1:4">
      <c r="A133" s="27">
        <v>5231</v>
      </c>
      <c r="B133" s="25" t="s">
        <v>384</v>
      </c>
      <c r="C133" s="28">
        <v>0</v>
      </c>
      <c r="D133" s="32">
        <f t="shared" si="0"/>
        <v>0</v>
      </c>
    </row>
    <row r="134" spans="1:4">
      <c r="A134" s="27">
        <v>5232</v>
      </c>
      <c r="B134" s="25" t="s">
        <v>385</v>
      </c>
      <c r="C134" s="28">
        <v>0</v>
      </c>
      <c r="D134" s="32">
        <f t="shared" si="0"/>
        <v>0</v>
      </c>
    </row>
    <row r="135" spans="1:4">
      <c r="A135" s="27">
        <v>5240</v>
      </c>
      <c r="B135" s="25" t="s">
        <v>320</v>
      </c>
      <c r="C135" s="28">
        <v>0</v>
      </c>
      <c r="D135" s="32">
        <f t="shared" si="0"/>
        <v>0</v>
      </c>
    </row>
    <row r="136" spans="1:4">
      <c r="A136" s="27">
        <v>5241</v>
      </c>
      <c r="B136" s="25" t="s">
        <v>386</v>
      </c>
      <c r="C136" s="28">
        <v>0</v>
      </c>
      <c r="D136" s="32">
        <f t="shared" si="0"/>
        <v>0</v>
      </c>
    </row>
    <row r="137" spans="1:4">
      <c r="A137" s="27">
        <v>5242</v>
      </c>
      <c r="B137" s="25" t="s">
        <v>387</v>
      </c>
      <c r="C137" s="28">
        <v>0</v>
      </c>
      <c r="D137" s="32">
        <f t="shared" si="0"/>
        <v>0</v>
      </c>
    </row>
    <row r="138" spans="1:4">
      <c r="A138" s="27">
        <v>5243</v>
      </c>
      <c r="B138" s="25" t="s">
        <v>388</v>
      </c>
      <c r="C138" s="28">
        <v>0</v>
      </c>
      <c r="D138" s="32">
        <f t="shared" si="0"/>
        <v>0</v>
      </c>
    </row>
    <row r="139" spans="1:4">
      <c r="A139" s="27">
        <v>5244</v>
      </c>
      <c r="B139" s="25" t="s">
        <v>389</v>
      </c>
      <c r="C139" s="28">
        <v>0</v>
      </c>
      <c r="D139" s="32">
        <f t="shared" si="0"/>
        <v>0</v>
      </c>
    </row>
    <row r="140" spans="1:4">
      <c r="A140" s="27">
        <v>5250</v>
      </c>
      <c r="B140" s="25" t="s">
        <v>321</v>
      </c>
      <c r="C140" s="28">
        <v>0</v>
      </c>
      <c r="D140" s="32">
        <f t="shared" si="0"/>
        <v>0</v>
      </c>
    </row>
    <row r="141" spans="1:4">
      <c r="A141" s="27">
        <v>5251</v>
      </c>
      <c r="B141" s="25" t="s">
        <v>390</v>
      </c>
      <c r="C141" s="28">
        <v>0</v>
      </c>
      <c r="D141" s="32">
        <f t="shared" si="0"/>
        <v>0</v>
      </c>
    </row>
    <row r="142" spans="1:4">
      <c r="A142" s="27">
        <v>5252</v>
      </c>
      <c r="B142" s="25" t="s">
        <v>391</v>
      </c>
      <c r="C142" s="28">
        <v>0</v>
      </c>
      <c r="D142" s="32">
        <f t="shared" si="0"/>
        <v>0</v>
      </c>
    </row>
    <row r="143" spans="1:4">
      <c r="A143" s="27">
        <v>5259</v>
      </c>
      <c r="B143" s="25" t="s">
        <v>392</v>
      </c>
      <c r="C143" s="28">
        <v>0</v>
      </c>
      <c r="D143" s="32">
        <f t="shared" si="0"/>
        <v>0</v>
      </c>
    </row>
    <row r="144" spans="1:4">
      <c r="A144" s="27">
        <v>5260</v>
      </c>
      <c r="B144" s="25" t="s">
        <v>393</v>
      </c>
      <c r="C144" s="28">
        <v>0</v>
      </c>
      <c r="D144" s="32">
        <f t="shared" si="0"/>
        <v>0</v>
      </c>
    </row>
    <row r="145" spans="1:4">
      <c r="A145" s="27">
        <v>5261</v>
      </c>
      <c r="B145" s="25" t="s">
        <v>394</v>
      </c>
      <c r="C145" s="28">
        <v>0</v>
      </c>
      <c r="D145" s="32">
        <f t="shared" si="0"/>
        <v>0</v>
      </c>
    </row>
    <row r="146" spans="1:4">
      <c r="A146" s="27">
        <v>5262</v>
      </c>
      <c r="B146" s="25" t="s">
        <v>395</v>
      </c>
      <c r="C146" s="28">
        <v>0</v>
      </c>
      <c r="D146" s="32">
        <f t="shared" si="0"/>
        <v>0</v>
      </c>
    </row>
    <row r="147" spans="1:4">
      <c r="A147" s="27">
        <v>5270</v>
      </c>
      <c r="B147" s="25" t="s">
        <v>396</v>
      </c>
      <c r="C147" s="28">
        <v>0</v>
      </c>
      <c r="D147" s="32">
        <f t="shared" si="0"/>
        <v>0</v>
      </c>
    </row>
    <row r="148" spans="1:4">
      <c r="A148" s="27">
        <v>5271</v>
      </c>
      <c r="B148" s="25" t="s">
        <v>397</v>
      </c>
      <c r="C148" s="28">
        <v>0</v>
      </c>
      <c r="D148" s="32">
        <f t="shared" si="0"/>
        <v>0</v>
      </c>
    </row>
    <row r="149" spans="1:4">
      <c r="A149" s="27">
        <v>5280</v>
      </c>
      <c r="B149" s="25" t="s">
        <v>398</v>
      </c>
      <c r="C149" s="28">
        <v>0</v>
      </c>
      <c r="D149" s="32">
        <f t="shared" si="0"/>
        <v>0</v>
      </c>
    </row>
    <row r="150" spans="1:4">
      <c r="A150" s="27">
        <v>5281</v>
      </c>
      <c r="B150" s="25" t="s">
        <v>399</v>
      </c>
      <c r="C150" s="28">
        <v>0</v>
      </c>
      <c r="D150" s="32">
        <f t="shared" si="0"/>
        <v>0</v>
      </c>
    </row>
    <row r="151" spans="1:4">
      <c r="A151" s="27">
        <v>5282</v>
      </c>
      <c r="B151" s="25" t="s">
        <v>400</v>
      </c>
      <c r="C151" s="28">
        <v>0</v>
      </c>
      <c r="D151" s="32">
        <f t="shared" si="0"/>
        <v>0</v>
      </c>
    </row>
    <row r="152" spans="1:4">
      <c r="A152" s="27">
        <v>5283</v>
      </c>
      <c r="B152" s="25" t="s">
        <v>401</v>
      </c>
      <c r="C152" s="28">
        <v>0</v>
      </c>
      <c r="D152" s="32">
        <f t="shared" si="0"/>
        <v>0</v>
      </c>
    </row>
    <row r="153" spans="1:4">
      <c r="A153" s="27">
        <v>5284</v>
      </c>
      <c r="B153" s="25" t="s">
        <v>402</v>
      </c>
      <c r="C153" s="28">
        <v>0</v>
      </c>
      <c r="D153" s="32">
        <f t="shared" si="0"/>
        <v>0</v>
      </c>
    </row>
    <row r="154" spans="1:4">
      <c r="A154" s="27">
        <v>5285</v>
      </c>
      <c r="B154" s="25" t="s">
        <v>403</v>
      </c>
      <c r="C154" s="28">
        <v>0</v>
      </c>
      <c r="D154" s="32">
        <f t="shared" si="0"/>
        <v>0</v>
      </c>
    </row>
    <row r="155" spans="1:4">
      <c r="A155" s="27">
        <v>5290</v>
      </c>
      <c r="B155" s="25" t="s">
        <v>404</v>
      </c>
      <c r="C155" s="28">
        <v>0</v>
      </c>
      <c r="D155" s="32">
        <f t="shared" si="0"/>
        <v>0</v>
      </c>
    </row>
    <row r="156" spans="1:4">
      <c r="A156" s="27">
        <v>5291</v>
      </c>
      <c r="B156" s="25" t="s">
        <v>405</v>
      </c>
      <c r="C156" s="28">
        <v>0</v>
      </c>
      <c r="D156" s="32">
        <f t="shared" si="0"/>
        <v>0</v>
      </c>
    </row>
    <row r="157" spans="1:4">
      <c r="A157" s="27">
        <v>5292</v>
      </c>
      <c r="B157" s="25" t="s">
        <v>406</v>
      </c>
      <c r="C157" s="28">
        <v>0</v>
      </c>
      <c r="D157" s="32">
        <f t="shared" si="0"/>
        <v>0</v>
      </c>
    </row>
    <row r="158" spans="1:4">
      <c r="A158" s="27">
        <v>5300</v>
      </c>
      <c r="B158" s="25" t="s">
        <v>407</v>
      </c>
      <c r="C158" s="28">
        <v>0</v>
      </c>
      <c r="D158" s="32">
        <f t="shared" si="0"/>
        <v>0</v>
      </c>
    </row>
    <row r="159" spans="1:4">
      <c r="A159" s="27">
        <v>5310</v>
      </c>
      <c r="B159" s="25" t="s">
        <v>311</v>
      </c>
      <c r="C159" s="28">
        <v>0</v>
      </c>
      <c r="D159" s="32">
        <f t="shared" si="0"/>
        <v>0</v>
      </c>
    </row>
    <row r="160" spans="1:4">
      <c r="A160" s="27">
        <v>5311</v>
      </c>
      <c r="B160" s="25" t="s">
        <v>408</v>
      </c>
      <c r="C160" s="28">
        <v>0</v>
      </c>
      <c r="D160" s="32">
        <f t="shared" si="0"/>
        <v>0</v>
      </c>
    </row>
    <row r="161" spans="1:4">
      <c r="A161" s="27">
        <v>5312</v>
      </c>
      <c r="B161" s="25" t="s">
        <v>409</v>
      </c>
      <c r="C161" s="28">
        <v>0</v>
      </c>
      <c r="D161" s="32">
        <f t="shared" si="0"/>
        <v>0</v>
      </c>
    </row>
    <row r="162" spans="1:4">
      <c r="A162" s="27">
        <v>5320</v>
      </c>
      <c r="B162" s="25" t="s">
        <v>312</v>
      </c>
      <c r="C162" s="28">
        <v>0</v>
      </c>
      <c r="D162" s="32">
        <f t="shared" ref="D162:D217" si="1">C162/$C$96</f>
        <v>0</v>
      </c>
    </row>
    <row r="163" spans="1:4">
      <c r="A163" s="27">
        <v>5321</v>
      </c>
      <c r="B163" s="25" t="s">
        <v>410</v>
      </c>
      <c r="C163" s="28">
        <v>0</v>
      </c>
      <c r="D163" s="32">
        <f t="shared" si="1"/>
        <v>0</v>
      </c>
    </row>
    <row r="164" spans="1:4">
      <c r="A164" s="27">
        <v>5322</v>
      </c>
      <c r="B164" s="25" t="s">
        <v>411</v>
      </c>
      <c r="C164" s="28">
        <v>0</v>
      </c>
      <c r="D164" s="32">
        <f t="shared" si="1"/>
        <v>0</v>
      </c>
    </row>
    <row r="165" spans="1:4">
      <c r="A165" s="27">
        <v>5330</v>
      </c>
      <c r="B165" s="25" t="s">
        <v>313</v>
      </c>
      <c r="C165" s="28">
        <v>0</v>
      </c>
      <c r="D165" s="32">
        <f t="shared" si="1"/>
        <v>0</v>
      </c>
    </row>
    <row r="166" spans="1:4">
      <c r="A166" s="27">
        <v>5331</v>
      </c>
      <c r="B166" s="25" t="s">
        <v>412</v>
      </c>
      <c r="C166" s="28">
        <v>0</v>
      </c>
      <c r="D166" s="32">
        <f t="shared" si="1"/>
        <v>0</v>
      </c>
    </row>
    <row r="167" spans="1:4">
      <c r="A167" s="27">
        <v>5332</v>
      </c>
      <c r="B167" s="25" t="s">
        <v>413</v>
      </c>
      <c r="C167" s="28">
        <v>0</v>
      </c>
      <c r="D167" s="32">
        <f t="shared" si="1"/>
        <v>0</v>
      </c>
    </row>
    <row r="168" spans="1:4">
      <c r="A168" s="27">
        <v>5400</v>
      </c>
      <c r="B168" s="25" t="s">
        <v>414</v>
      </c>
      <c r="C168" s="28">
        <v>0</v>
      </c>
      <c r="D168" s="32">
        <f t="shared" si="1"/>
        <v>0</v>
      </c>
    </row>
    <row r="169" spans="1:4">
      <c r="A169" s="27">
        <v>5410</v>
      </c>
      <c r="B169" s="25" t="s">
        <v>415</v>
      </c>
      <c r="C169" s="28">
        <v>0</v>
      </c>
      <c r="D169" s="32">
        <f t="shared" si="1"/>
        <v>0</v>
      </c>
    </row>
    <row r="170" spans="1:4">
      <c r="A170" s="27">
        <v>5411</v>
      </c>
      <c r="B170" s="25" t="s">
        <v>416</v>
      </c>
      <c r="C170" s="28">
        <v>0</v>
      </c>
      <c r="D170" s="32">
        <f t="shared" si="1"/>
        <v>0</v>
      </c>
    </row>
    <row r="171" spans="1:4">
      <c r="A171" s="27">
        <v>5412</v>
      </c>
      <c r="B171" s="25" t="s">
        <v>417</v>
      </c>
      <c r="C171" s="28">
        <v>0</v>
      </c>
      <c r="D171" s="32">
        <f t="shared" si="1"/>
        <v>0</v>
      </c>
    </row>
    <row r="172" spans="1:4">
      <c r="A172" s="27">
        <v>5420</v>
      </c>
      <c r="B172" s="25" t="s">
        <v>418</v>
      </c>
      <c r="C172" s="28">
        <v>0</v>
      </c>
      <c r="D172" s="32">
        <f t="shared" si="1"/>
        <v>0</v>
      </c>
    </row>
    <row r="173" spans="1:4">
      <c r="A173" s="27">
        <v>5421</v>
      </c>
      <c r="B173" s="25" t="s">
        <v>419</v>
      </c>
      <c r="C173" s="28">
        <v>0</v>
      </c>
      <c r="D173" s="32">
        <f t="shared" si="1"/>
        <v>0</v>
      </c>
    </row>
    <row r="174" spans="1:4">
      <c r="A174" s="27">
        <v>5422</v>
      </c>
      <c r="B174" s="25" t="s">
        <v>420</v>
      </c>
      <c r="C174" s="28">
        <v>0</v>
      </c>
      <c r="D174" s="32">
        <f t="shared" si="1"/>
        <v>0</v>
      </c>
    </row>
    <row r="175" spans="1:4">
      <c r="A175" s="27">
        <v>5430</v>
      </c>
      <c r="B175" s="25" t="s">
        <v>421</v>
      </c>
      <c r="C175" s="28">
        <v>0</v>
      </c>
      <c r="D175" s="32">
        <f t="shared" si="1"/>
        <v>0</v>
      </c>
    </row>
    <row r="176" spans="1:4">
      <c r="A176" s="27">
        <v>5431</v>
      </c>
      <c r="B176" s="25" t="s">
        <v>422</v>
      </c>
      <c r="C176" s="28">
        <v>0</v>
      </c>
      <c r="D176" s="32">
        <f t="shared" si="1"/>
        <v>0</v>
      </c>
    </row>
    <row r="177" spans="1:4">
      <c r="A177" s="27">
        <v>5432</v>
      </c>
      <c r="B177" s="25" t="s">
        <v>423</v>
      </c>
      <c r="C177" s="28">
        <v>0</v>
      </c>
      <c r="D177" s="32">
        <f t="shared" si="1"/>
        <v>0</v>
      </c>
    </row>
    <row r="178" spans="1:4">
      <c r="A178" s="27">
        <v>5440</v>
      </c>
      <c r="B178" s="25" t="s">
        <v>424</v>
      </c>
      <c r="C178" s="28">
        <v>0</v>
      </c>
      <c r="D178" s="32">
        <f t="shared" si="1"/>
        <v>0</v>
      </c>
    </row>
    <row r="179" spans="1:4">
      <c r="A179" s="27">
        <v>5441</v>
      </c>
      <c r="B179" s="25" t="s">
        <v>424</v>
      </c>
      <c r="C179" s="28">
        <v>0</v>
      </c>
      <c r="D179" s="32">
        <f t="shared" si="1"/>
        <v>0</v>
      </c>
    </row>
    <row r="180" spans="1:4">
      <c r="A180" s="27">
        <v>5450</v>
      </c>
      <c r="B180" s="25" t="s">
        <v>425</v>
      </c>
      <c r="C180" s="28">
        <v>0</v>
      </c>
      <c r="D180" s="32">
        <f t="shared" si="1"/>
        <v>0</v>
      </c>
    </row>
    <row r="181" spans="1:4">
      <c r="A181" s="27">
        <v>5451</v>
      </c>
      <c r="B181" s="25" t="s">
        <v>426</v>
      </c>
      <c r="C181" s="28">
        <v>0</v>
      </c>
      <c r="D181" s="32">
        <f t="shared" si="1"/>
        <v>0</v>
      </c>
    </row>
    <row r="182" spans="1:4">
      <c r="A182" s="27">
        <v>5452</v>
      </c>
      <c r="B182" s="25" t="s">
        <v>427</v>
      </c>
      <c r="C182" s="28">
        <v>0</v>
      </c>
      <c r="D182" s="32">
        <f t="shared" si="1"/>
        <v>0</v>
      </c>
    </row>
    <row r="183" spans="1:4">
      <c r="A183" s="27">
        <v>5500</v>
      </c>
      <c r="B183" s="25" t="s">
        <v>428</v>
      </c>
      <c r="C183" s="28">
        <v>146238</v>
      </c>
      <c r="D183" s="32">
        <f t="shared" si="1"/>
        <v>5.2667878647096537E-2</v>
      </c>
    </row>
    <row r="184" spans="1:4">
      <c r="A184" s="27">
        <v>5510</v>
      </c>
      <c r="B184" s="25" t="s">
        <v>429</v>
      </c>
      <c r="C184" s="28">
        <v>0</v>
      </c>
      <c r="D184" s="32">
        <f t="shared" si="1"/>
        <v>0</v>
      </c>
    </row>
    <row r="185" spans="1:4">
      <c r="A185" s="27">
        <v>5511</v>
      </c>
      <c r="B185" s="25" t="s">
        <v>430</v>
      </c>
      <c r="C185" s="28">
        <v>0</v>
      </c>
      <c r="D185" s="32">
        <f t="shared" si="1"/>
        <v>0</v>
      </c>
    </row>
    <row r="186" spans="1:4">
      <c r="A186" s="27">
        <v>5512</v>
      </c>
      <c r="B186" s="25" t="s">
        <v>431</v>
      </c>
      <c r="C186" s="28">
        <v>0</v>
      </c>
      <c r="D186" s="32">
        <f t="shared" si="1"/>
        <v>0</v>
      </c>
    </row>
    <row r="187" spans="1:4">
      <c r="A187" s="27">
        <v>5513</v>
      </c>
      <c r="B187" s="25" t="s">
        <v>432</v>
      </c>
      <c r="C187" s="28">
        <v>0</v>
      </c>
      <c r="D187" s="32">
        <f t="shared" si="1"/>
        <v>0</v>
      </c>
    </row>
    <row r="188" spans="1:4">
      <c r="A188" s="27">
        <v>5514</v>
      </c>
      <c r="B188" s="25" t="s">
        <v>433</v>
      </c>
      <c r="C188" s="28">
        <v>0</v>
      </c>
      <c r="D188" s="32">
        <f t="shared" si="1"/>
        <v>0</v>
      </c>
    </row>
    <row r="189" spans="1:4">
      <c r="A189" s="27">
        <v>5515</v>
      </c>
      <c r="B189" s="25" t="s">
        <v>434</v>
      </c>
      <c r="C189" s="28">
        <v>75390.320000000007</v>
      </c>
      <c r="D189" s="32">
        <f t="shared" si="1"/>
        <v>2.7151959305555161E-2</v>
      </c>
    </row>
    <row r="190" spans="1:4">
      <c r="A190" s="27">
        <v>5516</v>
      </c>
      <c r="B190" s="25" t="s">
        <v>435</v>
      </c>
      <c r="C190" s="28">
        <v>0</v>
      </c>
      <c r="D190" s="32">
        <f t="shared" si="1"/>
        <v>0</v>
      </c>
    </row>
    <row r="191" spans="1:4">
      <c r="A191" s="27">
        <v>5517</v>
      </c>
      <c r="B191" s="25" t="s">
        <v>436</v>
      </c>
      <c r="C191" s="28">
        <v>70847.679999999993</v>
      </c>
      <c r="D191" s="32">
        <f t="shared" si="1"/>
        <v>2.5515919341541377E-2</v>
      </c>
    </row>
    <row r="192" spans="1:4">
      <c r="A192" s="27">
        <v>5518</v>
      </c>
      <c r="B192" s="25" t="s">
        <v>437</v>
      </c>
      <c r="C192" s="28">
        <v>0</v>
      </c>
      <c r="D192" s="32">
        <f t="shared" si="1"/>
        <v>0</v>
      </c>
    </row>
    <row r="193" spans="1:4">
      <c r="A193" s="27">
        <v>5520</v>
      </c>
      <c r="B193" s="25" t="s">
        <v>438</v>
      </c>
      <c r="C193" s="28">
        <v>0</v>
      </c>
      <c r="D193" s="32">
        <f t="shared" si="1"/>
        <v>0</v>
      </c>
    </row>
    <row r="194" spans="1:4">
      <c r="A194" s="27">
        <v>5521</v>
      </c>
      <c r="B194" s="25" t="s">
        <v>439</v>
      </c>
      <c r="C194" s="28">
        <v>0</v>
      </c>
      <c r="D194" s="32">
        <f t="shared" si="1"/>
        <v>0</v>
      </c>
    </row>
    <row r="195" spans="1:4">
      <c r="A195" s="27">
        <v>5522</v>
      </c>
      <c r="B195" s="25" t="s">
        <v>440</v>
      </c>
      <c r="C195" s="28">
        <v>0</v>
      </c>
      <c r="D195" s="32">
        <f t="shared" si="1"/>
        <v>0</v>
      </c>
    </row>
    <row r="196" spans="1:4">
      <c r="A196" s="27">
        <v>5530</v>
      </c>
      <c r="B196" s="25" t="s">
        <v>441</v>
      </c>
      <c r="C196" s="28">
        <v>0</v>
      </c>
      <c r="D196" s="32">
        <f t="shared" si="1"/>
        <v>0</v>
      </c>
    </row>
    <row r="197" spans="1:4">
      <c r="A197" s="27">
        <v>5531</v>
      </c>
      <c r="B197" s="25" t="s">
        <v>442</v>
      </c>
      <c r="C197" s="28">
        <v>0</v>
      </c>
      <c r="D197" s="32">
        <f t="shared" si="1"/>
        <v>0</v>
      </c>
    </row>
    <row r="198" spans="1:4">
      <c r="A198" s="27">
        <v>5532</v>
      </c>
      <c r="B198" s="25" t="s">
        <v>443</v>
      </c>
      <c r="C198" s="28">
        <v>0</v>
      </c>
      <c r="D198" s="32">
        <f t="shared" si="1"/>
        <v>0</v>
      </c>
    </row>
    <row r="199" spans="1:4">
      <c r="A199" s="27">
        <v>5533</v>
      </c>
      <c r="B199" s="25" t="s">
        <v>444</v>
      </c>
      <c r="C199" s="28">
        <v>0</v>
      </c>
      <c r="D199" s="32">
        <f t="shared" si="1"/>
        <v>0</v>
      </c>
    </row>
    <row r="200" spans="1:4">
      <c r="A200" s="27">
        <v>5534</v>
      </c>
      <c r="B200" s="25" t="s">
        <v>445</v>
      </c>
      <c r="C200" s="28">
        <v>0</v>
      </c>
      <c r="D200" s="32">
        <f t="shared" si="1"/>
        <v>0</v>
      </c>
    </row>
    <row r="201" spans="1:4">
      <c r="A201" s="27">
        <v>5535</v>
      </c>
      <c r="B201" s="25" t="s">
        <v>446</v>
      </c>
      <c r="C201" s="28">
        <v>0</v>
      </c>
      <c r="D201" s="32">
        <f t="shared" si="1"/>
        <v>0</v>
      </c>
    </row>
    <row r="202" spans="1:4">
      <c r="A202" s="27">
        <v>5540</v>
      </c>
      <c r="B202" s="25" t="s">
        <v>447</v>
      </c>
      <c r="C202" s="28">
        <v>0</v>
      </c>
      <c r="D202" s="32">
        <f t="shared" si="1"/>
        <v>0</v>
      </c>
    </row>
    <row r="203" spans="1:4">
      <c r="A203" s="27">
        <v>5541</v>
      </c>
      <c r="B203" s="25" t="s">
        <v>447</v>
      </c>
      <c r="C203" s="28">
        <v>0</v>
      </c>
      <c r="D203" s="32">
        <f t="shared" si="1"/>
        <v>0</v>
      </c>
    </row>
    <row r="204" spans="1:4">
      <c r="A204" s="27">
        <v>5550</v>
      </c>
      <c r="B204" s="25" t="s">
        <v>448</v>
      </c>
      <c r="C204" s="28">
        <v>0</v>
      </c>
      <c r="D204" s="32">
        <f t="shared" si="1"/>
        <v>0</v>
      </c>
    </row>
    <row r="205" spans="1:4">
      <c r="A205" s="27">
        <v>5551</v>
      </c>
      <c r="B205" s="25" t="s">
        <v>448</v>
      </c>
      <c r="C205" s="28">
        <v>0</v>
      </c>
      <c r="D205" s="32">
        <f t="shared" si="1"/>
        <v>0</v>
      </c>
    </row>
    <row r="206" spans="1:4">
      <c r="A206" s="27">
        <v>5590</v>
      </c>
      <c r="B206" s="25" t="s">
        <v>449</v>
      </c>
      <c r="C206" s="28">
        <v>0</v>
      </c>
      <c r="D206" s="32">
        <f t="shared" si="1"/>
        <v>0</v>
      </c>
    </row>
    <row r="207" spans="1:4">
      <c r="A207" s="27">
        <v>5591</v>
      </c>
      <c r="B207" s="25" t="s">
        <v>450</v>
      </c>
      <c r="C207" s="28">
        <v>0</v>
      </c>
      <c r="D207" s="32">
        <f t="shared" si="1"/>
        <v>0</v>
      </c>
    </row>
    <row r="208" spans="1:4">
      <c r="A208" s="27">
        <v>5592</v>
      </c>
      <c r="B208" s="25" t="s">
        <v>451</v>
      </c>
      <c r="C208" s="28">
        <v>0</v>
      </c>
      <c r="D208" s="32">
        <f t="shared" si="1"/>
        <v>0</v>
      </c>
    </row>
    <row r="209" spans="1:4">
      <c r="A209" s="27">
        <v>5593</v>
      </c>
      <c r="B209" s="25" t="s">
        <v>452</v>
      </c>
      <c r="C209" s="28">
        <v>0</v>
      </c>
      <c r="D209" s="32">
        <f t="shared" si="1"/>
        <v>0</v>
      </c>
    </row>
    <row r="210" spans="1:4">
      <c r="A210" s="27">
        <v>5594</v>
      </c>
      <c r="B210" s="25" t="s">
        <v>453</v>
      </c>
      <c r="C210" s="28">
        <v>0</v>
      </c>
      <c r="D210" s="32">
        <f t="shared" si="1"/>
        <v>0</v>
      </c>
    </row>
    <row r="211" spans="1:4">
      <c r="A211" s="27">
        <v>5595</v>
      </c>
      <c r="B211" s="25" t="s">
        <v>454</v>
      </c>
      <c r="C211" s="28">
        <v>0</v>
      </c>
      <c r="D211" s="32">
        <f t="shared" si="1"/>
        <v>0</v>
      </c>
    </row>
    <row r="212" spans="1:4">
      <c r="A212" s="27">
        <v>5596</v>
      </c>
      <c r="B212" s="25" t="s">
        <v>344</v>
      </c>
      <c r="C212" s="28">
        <v>0</v>
      </c>
      <c r="D212" s="32">
        <f t="shared" si="1"/>
        <v>0</v>
      </c>
    </row>
    <row r="213" spans="1:4">
      <c r="A213" s="27">
        <v>5597</v>
      </c>
      <c r="B213" s="25" t="s">
        <v>455</v>
      </c>
      <c r="C213" s="28">
        <v>0</v>
      </c>
      <c r="D213" s="32">
        <f t="shared" si="1"/>
        <v>0</v>
      </c>
    </row>
    <row r="214" spans="1:4">
      <c r="A214" s="27">
        <v>5599</v>
      </c>
      <c r="B214" s="25" t="s">
        <v>456</v>
      </c>
      <c r="C214" s="28">
        <v>0</v>
      </c>
      <c r="D214" s="32">
        <f t="shared" si="1"/>
        <v>0</v>
      </c>
    </row>
    <row r="215" spans="1:4">
      <c r="A215" s="27">
        <v>5600</v>
      </c>
      <c r="B215" s="25" t="s">
        <v>457</v>
      </c>
      <c r="C215" s="28">
        <v>0</v>
      </c>
      <c r="D215" s="32">
        <f t="shared" si="1"/>
        <v>0</v>
      </c>
    </row>
    <row r="216" spans="1:4">
      <c r="A216" s="27">
        <v>5610</v>
      </c>
      <c r="B216" s="25" t="s">
        <v>458</v>
      </c>
      <c r="C216" s="28">
        <v>0</v>
      </c>
      <c r="D216" s="32">
        <f t="shared" si="1"/>
        <v>0</v>
      </c>
    </row>
    <row r="217" spans="1:4">
      <c r="A217" s="27">
        <v>5611</v>
      </c>
      <c r="B217" s="25" t="s">
        <v>459</v>
      </c>
      <c r="C217" s="28">
        <v>0</v>
      </c>
      <c r="D217" s="32">
        <f t="shared" si="1"/>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A3" sqref="A3:F3"/>
    </sheetView>
  </sheetViews>
  <sheetFormatPr baseColWidth="10" defaultColWidth="9.140625" defaultRowHeight="11.25"/>
  <cols>
    <col min="1" max="1" width="10" style="35" customWidth="1"/>
    <col min="2" max="2" width="48.140625" style="35" customWidth="1"/>
    <col min="3" max="3" width="22.85546875" style="35" customWidth="1"/>
    <col min="4" max="5" width="16.7109375" style="35" customWidth="1"/>
    <col min="6" max="16384" width="9.140625" style="35"/>
  </cols>
  <sheetData>
    <row r="1" spans="1:5" ht="18.95" customHeight="1">
      <c r="A1" s="751" t="str">
        <f>'ESF-MC'!A1</f>
        <v>Fideicomiso Museo de la Ciudad de León</v>
      </c>
      <c r="B1" s="751"/>
      <c r="C1" s="751"/>
      <c r="D1" s="33" t="s">
        <v>42</v>
      </c>
      <c r="E1" s="34">
        <f>'ESF-MC'!H1</f>
        <v>2018</v>
      </c>
    </row>
    <row r="2" spans="1:5" ht="18.95" customHeight="1">
      <c r="A2" s="751" t="s">
        <v>460</v>
      </c>
      <c r="B2" s="751"/>
      <c r="C2" s="751"/>
      <c r="D2" s="33" t="s">
        <v>44</v>
      </c>
      <c r="E2" s="34" t="str">
        <f>'ESF-MC'!H2</f>
        <v>Trimestral</v>
      </c>
    </row>
    <row r="3" spans="1:5" ht="18.95" customHeight="1">
      <c r="A3" s="751" t="str">
        <f>'ESF-MC'!A3</f>
        <v>Correspondiente del 1 de enero al 31 de diciembre de 2018</v>
      </c>
      <c r="B3" s="751"/>
      <c r="C3" s="751"/>
      <c r="D3" s="33" t="s">
        <v>47</v>
      </c>
      <c r="E3" s="34">
        <f>'ESF-MC'!H3</f>
        <v>1</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v>5918104.5</v>
      </c>
      <c r="D8" s="35" t="s">
        <v>1391</v>
      </c>
    </row>
    <row r="9" spans="1:5">
      <c r="A9" s="39">
        <v>3120</v>
      </c>
      <c r="B9" s="35" t="s">
        <v>463</v>
      </c>
      <c r="C9" s="40">
        <v>0</v>
      </c>
    </row>
    <row r="10" spans="1:5">
      <c r="A10" s="39">
        <v>3130</v>
      </c>
      <c r="B10" s="35" t="s">
        <v>464</v>
      </c>
      <c r="C10" s="40">
        <v>0</v>
      </c>
    </row>
    <row r="12" spans="1:5">
      <c r="A12" s="37" t="s">
        <v>465</v>
      </c>
      <c r="B12" s="37"/>
      <c r="C12" s="37"/>
      <c r="D12" s="37"/>
      <c r="E12" s="37"/>
    </row>
    <row r="13" spans="1:5">
      <c r="A13" s="38" t="s">
        <v>110</v>
      </c>
      <c r="B13" s="38" t="s">
        <v>111</v>
      </c>
      <c r="C13" s="38" t="s">
        <v>112</v>
      </c>
      <c r="D13" s="38" t="s">
        <v>466</v>
      </c>
      <c r="E13" s="38"/>
    </row>
    <row r="14" spans="1:5">
      <c r="A14" s="39">
        <v>3210</v>
      </c>
      <c r="B14" s="35" t="s">
        <v>467</v>
      </c>
      <c r="C14" s="40">
        <v>532928.54999999981</v>
      </c>
      <c r="D14" s="35" t="s">
        <v>590</v>
      </c>
    </row>
    <row r="15" spans="1:5">
      <c r="A15" s="39">
        <v>3220</v>
      </c>
      <c r="B15" s="35" t="s">
        <v>468</v>
      </c>
      <c r="C15" s="40">
        <v>1838497.07</v>
      </c>
      <c r="D15" s="35" t="s">
        <v>590</v>
      </c>
    </row>
    <row r="16" spans="1:5">
      <c r="A16" s="39">
        <v>3230</v>
      </c>
      <c r="B16" s="35" t="s">
        <v>469</v>
      </c>
      <c r="C16" s="40">
        <v>0</v>
      </c>
    </row>
    <row r="17" spans="1:3">
      <c r="A17" s="39">
        <v>3231</v>
      </c>
      <c r="B17" s="35" t="s">
        <v>470</v>
      </c>
      <c r="C17" s="40">
        <v>0</v>
      </c>
    </row>
    <row r="18" spans="1:3">
      <c r="A18" s="39">
        <v>3232</v>
      </c>
      <c r="B18" s="35" t="s">
        <v>471</v>
      </c>
      <c r="C18" s="40">
        <v>0</v>
      </c>
    </row>
    <row r="19" spans="1:3">
      <c r="A19" s="39">
        <v>3233</v>
      </c>
      <c r="B19" s="35" t="s">
        <v>472</v>
      </c>
      <c r="C19" s="40">
        <v>0</v>
      </c>
    </row>
    <row r="20" spans="1:3">
      <c r="A20" s="39">
        <v>3239</v>
      </c>
      <c r="B20" s="35" t="s">
        <v>473</v>
      </c>
      <c r="C20" s="40">
        <v>0</v>
      </c>
    </row>
    <row r="21" spans="1:3">
      <c r="A21" s="39">
        <v>3240</v>
      </c>
      <c r="B21" s="35" t="s">
        <v>474</v>
      </c>
      <c r="C21" s="40">
        <v>0</v>
      </c>
    </row>
    <row r="22" spans="1:3">
      <c r="A22" s="39">
        <v>3241</v>
      </c>
      <c r="B22" s="35" t="s">
        <v>475</v>
      </c>
      <c r="C22" s="40">
        <v>0</v>
      </c>
    </row>
    <row r="23" spans="1:3">
      <c r="A23" s="39">
        <v>3242</v>
      </c>
      <c r="B23" s="35" t="s">
        <v>476</v>
      </c>
      <c r="C23" s="40">
        <v>0</v>
      </c>
    </row>
    <row r="24" spans="1:3">
      <c r="A24" s="39">
        <v>3243</v>
      </c>
      <c r="B24" s="35" t="s">
        <v>477</v>
      </c>
      <c r="C24" s="40">
        <v>0</v>
      </c>
    </row>
    <row r="25" spans="1:3">
      <c r="A25" s="39">
        <v>3250</v>
      </c>
      <c r="B25" s="35" t="s">
        <v>478</v>
      </c>
      <c r="C25" s="40">
        <v>0</v>
      </c>
    </row>
    <row r="26" spans="1:3">
      <c r="A26" s="39">
        <v>3251</v>
      </c>
      <c r="B26" s="35" t="s">
        <v>479</v>
      </c>
      <c r="C26" s="40">
        <v>0</v>
      </c>
    </row>
    <row r="27" spans="1:3">
      <c r="A27" s="39">
        <v>3252</v>
      </c>
      <c r="B27" s="35" t="s">
        <v>480</v>
      </c>
      <c r="C27" s="40">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workbookViewId="0">
      <selection activeCell="A3" sqref="A3:F3"/>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42578125" style="35" bestFit="1" customWidth="1"/>
    <col min="5" max="5" width="19.140625" style="35" customWidth="1"/>
    <col min="6" max="16384" width="9.140625" style="35"/>
  </cols>
  <sheetData>
    <row r="1" spans="1:5" s="41" customFormat="1" ht="18.95" customHeight="1">
      <c r="A1" s="751" t="str">
        <f>'ESF-MC'!A1</f>
        <v>Fideicomiso Museo de la Ciudad de León</v>
      </c>
      <c r="B1" s="751"/>
      <c r="C1" s="751"/>
      <c r="D1" s="33" t="s">
        <v>42</v>
      </c>
      <c r="E1" s="34">
        <f>'ESF-MC'!H1</f>
        <v>2018</v>
      </c>
    </row>
    <row r="2" spans="1:5" s="41" customFormat="1" ht="18.95" customHeight="1">
      <c r="A2" s="751" t="s">
        <v>481</v>
      </c>
      <c r="B2" s="751"/>
      <c r="C2" s="751"/>
      <c r="D2" s="33" t="s">
        <v>44</v>
      </c>
      <c r="E2" s="34" t="str">
        <f>'ESF-MC'!H2</f>
        <v>Trimestral</v>
      </c>
    </row>
    <row r="3" spans="1:5" s="41" customFormat="1" ht="18.95" customHeight="1">
      <c r="A3" s="751" t="str">
        <f>'ESF-MC'!A3</f>
        <v>Correspondiente del 1 de enero al 31 de diciembre de 2018</v>
      </c>
      <c r="B3" s="751"/>
      <c r="C3" s="751"/>
      <c r="D3" s="33" t="s">
        <v>47</v>
      </c>
      <c r="E3" s="34">
        <f>'ESF-MC'!H3</f>
        <v>1</v>
      </c>
    </row>
    <row r="4" spans="1:5">
      <c r="A4" s="36" t="s">
        <v>108</v>
      </c>
      <c r="B4" s="37"/>
      <c r="C4" s="37"/>
      <c r="D4" s="37"/>
      <c r="E4" s="37"/>
    </row>
    <row r="6" spans="1:5">
      <c r="A6" s="37" t="s">
        <v>482</v>
      </c>
      <c r="B6" s="37"/>
      <c r="C6" s="37"/>
      <c r="D6" s="37"/>
      <c r="E6" s="37"/>
    </row>
    <row r="7" spans="1:5">
      <c r="A7" s="38" t="s">
        <v>110</v>
      </c>
      <c r="B7" s="38" t="s">
        <v>111</v>
      </c>
      <c r="C7" s="38" t="s">
        <v>483</v>
      </c>
      <c r="D7" s="38" t="s">
        <v>484</v>
      </c>
      <c r="E7" s="38"/>
    </row>
    <row r="8" spans="1:5">
      <c r="A8" s="39">
        <v>1111</v>
      </c>
      <c r="B8" s="35" t="s">
        <v>485</v>
      </c>
      <c r="C8" s="40">
        <v>10473.07</v>
      </c>
      <c r="D8" s="40">
        <v>3968.2</v>
      </c>
    </row>
    <row r="9" spans="1:5">
      <c r="A9" s="39">
        <v>1112</v>
      </c>
      <c r="B9" s="35" t="s">
        <v>486</v>
      </c>
      <c r="C9" s="40">
        <v>497209.34</v>
      </c>
      <c r="D9" s="40">
        <v>74479.88</v>
      </c>
    </row>
    <row r="10" spans="1:5">
      <c r="A10" s="39">
        <v>1113</v>
      </c>
      <c r="B10" s="35" t="s">
        <v>487</v>
      </c>
      <c r="C10" s="40">
        <v>0</v>
      </c>
      <c r="D10" s="40">
        <v>0</v>
      </c>
    </row>
    <row r="11" spans="1:5">
      <c r="A11" s="39">
        <v>1114</v>
      </c>
      <c r="B11" s="35" t="s">
        <v>114</v>
      </c>
      <c r="C11" s="40">
        <v>1215214.6200000001</v>
      </c>
      <c r="D11" s="40">
        <v>1148276.08</v>
      </c>
    </row>
    <row r="12" spans="1:5">
      <c r="A12" s="39">
        <v>1115</v>
      </c>
      <c r="B12" s="35" t="s">
        <v>116</v>
      </c>
      <c r="C12" s="40">
        <v>0</v>
      </c>
      <c r="D12" s="40">
        <v>0</v>
      </c>
    </row>
    <row r="13" spans="1:5">
      <c r="A13" s="39">
        <v>1116</v>
      </c>
      <c r="B13" s="35" t="s">
        <v>488</v>
      </c>
      <c r="C13" s="40">
        <v>0</v>
      </c>
      <c r="D13" s="40">
        <v>0</v>
      </c>
    </row>
    <row r="14" spans="1:5">
      <c r="A14" s="39">
        <v>1119</v>
      </c>
      <c r="B14" s="35" t="s">
        <v>489</v>
      </c>
      <c r="C14" s="40">
        <v>0</v>
      </c>
      <c r="D14" s="40">
        <v>0</v>
      </c>
    </row>
    <row r="15" spans="1:5">
      <c r="A15" s="39">
        <v>1110</v>
      </c>
      <c r="B15" s="35" t="s">
        <v>490</v>
      </c>
      <c r="C15" s="40">
        <v>1722897.0300000003</v>
      </c>
      <c r="D15" s="40">
        <v>1226724.1600000001</v>
      </c>
      <c r="E15" s="35">
        <v>496172.87000000011</v>
      </c>
    </row>
    <row r="18" spans="1:5">
      <c r="A18" s="37" t="s">
        <v>491</v>
      </c>
      <c r="B18" s="37"/>
      <c r="C18" s="37"/>
      <c r="D18" s="37"/>
      <c r="E18" s="37"/>
    </row>
    <row r="19" spans="1:5">
      <c r="A19" s="38" t="s">
        <v>110</v>
      </c>
      <c r="B19" s="38" t="s">
        <v>111</v>
      </c>
      <c r="C19" s="38" t="s">
        <v>112</v>
      </c>
      <c r="D19" s="38" t="s">
        <v>492</v>
      </c>
      <c r="E19" s="38" t="s">
        <v>493</v>
      </c>
    </row>
    <row r="20" spans="1:5">
      <c r="A20" s="39">
        <v>1230</v>
      </c>
      <c r="B20" s="35" t="s">
        <v>165</v>
      </c>
      <c r="C20" s="40">
        <v>0</v>
      </c>
    </row>
    <row r="21" spans="1:5">
      <c r="A21" s="39">
        <v>1231</v>
      </c>
      <c r="B21" s="35" t="s">
        <v>168</v>
      </c>
      <c r="C21" s="40">
        <v>0</v>
      </c>
    </row>
    <row r="22" spans="1:5">
      <c r="A22" s="39">
        <v>1232</v>
      </c>
      <c r="B22" s="35" t="s">
        <v>170</v>
      </c>
      <c r="C22" s="40">
        <v>0</v>
      </c>
    </row>
    <row r="23" spans="1:5">
      <c r="A23" s="39">
        <v>1233</v>
      </c>
      <c r="B23" s="35" t="s">
        <v>171</v>
      </c>
      <c r="C23" s="40">
        <v>0</v>
      </c>
    </row>
    <row r="24" spans="1:5">
      <c r="A24" s="39">
        <v>1234</v>
      </c>
      <c r="B24" s="35" t="s">
        <v>172</v>
      </c>
      <c r="C24" s="40">
        <v>0</v>
      </c>
    </row>
    <row r="25" spans="1:5">
      <c r="A25" s="39">
        <v>1235</v>
      </c>
      <c r="B25" s="35" t="s">
        <v>173</v>
      </c>
      <c r="C25" s="40">
        <v>0</v>
      </c>
    </row>
    <row r="26" spans="1:5">
      <c r="A26" s="39">
        <v>1236</v>
      </c>
      <c r="B26" s="35" t="s">
        <v>174</v>
      </c>
      <c r="C26" s="40">
        <v>0</v>
      </c>
    </row>
    <row r="27" spans="1:5">
      <c r="A27" s="39">
        <v>1239</v>
      </c>
      <c r="B27" s="35" t="s">
        <v>175</v>
      </c>
      <c r="C27" s="40">
        <v>0</v>
      </c>
    </row>
    <row r="28" spans="1:5">
      <c r="A28" s="39">
        <v>1240</v>
      </c>
      <c r="B28" s="35" t="s">
        <v>176</v>
      </c>
      <c r="C28" s="40">
        <v>270146.09000000003</v>
      </c>
      <c r="D28" s="35" t="s">
        <v>1392</v>
      </c>
      <c r="E28" s="35" t="s">
        <v>1393</v>
      </c>
    </row>
    <row r="29" spans="1:5">
      <c r="A29" s="39">
        <v>1241</v>
      </c>
      <c r="B29" s="35" t="s">
        <v>177</v>
      </c>
      <c r="C29" s="40">
        <v>201555.41</v>
      </c>
      <c r="D29" s="35" t="s">
        <v>1392</v>
      </c>
      <c r="E29" s="35" t="s">
        <v>1393</v>
      </c>
    </row>
    <row r="30" spans="1:5">
      <c r="A30" s="39">
        <v>1242</v>
      </c>
      <c r="B30" s="35" t="s">
        <v>179</v>
      </c>
      <c r="C30" s="40">
        <v>0</v>
      </c>
    </row>
    <row r="31" spans="1:5">
      <c r="A31" s="39">
        <v>1243</v>
      </c>
      <c r="B31" s="35" t="s">
        <v>181</v>
      </c>
      <c r="C31" s="40">
        <v>0</v>
      </c>
    </row>
    <row r="32" spans="1:5">
      <c r="A32" s="39">
        <v>1244</v>
      </c>
      <c r="B32" s="35" t="s">
        <v>182</v>
      </c>
      <c r="C32" s="40">
        <v>0</v>
      </c>
    </row>
    <row r="33" spans="1:5">
      <c r="A33" s="39">
        <v>1245</v>
      </c>
      <c r="B33" s="35" t="s">
        <v>184</v>
      </c>
      <c r="C33" s="40">
        <v>0</v>
      </c>
    </row>
    <row r="34" spans="1:5">
      <c r="A34" s="39">
        <v>1246</v>
      </c>
      <c r="B34" s="35" t="s">
        <v>186</v>
      </c>
      <c r="C34" s="40">
        <v>0</v>
      </c>
      <c r="D34" s="35" t="s">
        <v>1392</v>
      </c>
      <c r="E34" s="35" t="s">
        <v>1393</v>
      </c>
    </row>
    <row r="35" spans="1:5">
      <c r="A35" s="39">
        <v>1247</v>
      </c>
      <c r="B35" s="35" t="s">
        <v>188</v>
      </c>
      <c r="C35" s="40">
        <v>24000</v>
      </c>
      <c r="D35" s="35" t="s">
        <v>1392</v>
      </c>
      <c r="E35" s="35" t="s">
        <v>1393</v>
      </c>
    </row>
    <row r="36" spans="1:5">
      <c r="A36" s="39">
        <v>1248</v>
      </c>
      <c r="B36" s="35" t="s">
        <v>189</v>
      </c>
      <c r="C36" s="40">
        <v>0</v>
      </c>
    </row>
    <row r="37" spans="1:5">
      <c r="A37" s="39">
        <v>1250</v>
      </c>
      <c r="B37" s="35" t="s">
        <v>193</v>
      </c>
      <c r="C37" s="40">
        <v>44590.68</v>
      </c>
      <c r="D37" s="35" t="s">
        <v>1392</v>
      </c>
      <c r="E37" s="35" t="s">
        <v>1393</v>
      </c>
    </row>
    <row r="38" spans="1:5">
      <c r="A38" s="39">
        <v>1251</v>
      </c>
      <c r="B38" s="35" t="s">
        <v>194</v>
      </c>
      <c r="C38" s="40">
        <v>0</v>
      </c>
    </row>
    <row r="39" spans="1:5">
      <c r="A39" s="39">
        <v>1252</v>
      </c>
      <c r="B39" s="35" t="s">
        <v>195</v>
      </c>
      <c r="C39" s="40">
        <v>0</v>
      </c>
    </row>
    <row r="40" spans="1:5">
      <c r="A40" s="39">
        <v>1253</v>
      </c>
      <c r="B40" s="35" t="s">
        <v>196</v>
      </c>
      <c r="C40" s="40">
        <v>0</v>
      </c>
    </row>
    <row r="41" spans="1:5">
      <c r="A41" s="39">
        <v>1254</v>
      </c>
      <c r="B41" s="35" t="s">
        <v>197</v>
      </c>
      <c r="C41" s="40">
        <v>0</v>
      </c>
    </row>
    <row r="42" spans="1:5">
      <c r="A42" s="39">
        <v>1259</v>
      </c>
      <c r="B42" s="35" t="s">
        <v>198</v>
      </c>
      <c r="C42" s="40">
        <v>44590.68</v>
      </c>
      <c r="D42" s="35" t="s">
        <v>1394</v>
      </c>
      <c r="E42" s="35" t="s">
        <v>1393</v>
      </c>
    </row>
    <row r="44" spans="1:5">
      <c r="A44" s="37" t="s">
        <v>494</v>
      </c>
      <c r="B44" s="37"/>
      <c r="C44" s="37"/>
      <c r="D44" s="37"/>
      <c r="E44" s="37"/>
    </row>
    <row r="45" spans="1:5">
      <c r="A45" s="38" t="s">
        <v>110</v>
      </c>
      <c r="B45" s="38" t="s">
        <v>111</v>
      </c>
      <c r="C45" s="38" t="s">
        <v>483</v>
      </c>
      <c r="D45" s="38" t="s">
        <v>484</v>
      </c>
      <c r="E45" s="38"/>
    </row>
    <row r="46" spans="1:5">
      <c r="A46" s="39">
        <v>5500</v>
      </c>
      <c r="B46" s="35" t="s">
        <v>428</v>
      </c>
      <c r="C46" s="40">
        <v>146238</v>
      </c>
      <c r="D46" s="40">
        <v>146394.59999999998</v>
      </c>
    </row>
    <row r="47" spans="1:5">
      <c r="A47" s="39">
        <v>5510</v>
      </c>
      <c r="B47" s="35" t="s">
        <v>429</v>
      </c>
      <c r="C47" s="40">
        <v>0</v>
      </c>
      <c r="D47" s="40">
        <v>0</v>
      </c>
    </row>
    <row r="48" spans="1:5">
      <c r="A48" s="39">
        <v>5511</v>
      </c>
      <c r="B48" s="35" t="s">
        <v>430</v>
      </c>
      <c r="C48" s="40">
        <v>0</v>
      </c>
      <c r="D48" s="40">
        <v>0</v>
      </c>
    </row>
    <row r="49" spans="1:4">
      <c r="A49" s="39">
        <v>5512</v>
      </c>
      <c r="B49" s="35" t="s">
        <v>431</v>
      </c>
      <c r="C49" s="40">
        <v>0</v>
      </c>
      <c r="D49" s="40">
        <v>0</v>
      </c>
    </row>
    <row r="50" spans="1:4">
      <c r="A50" s="39">
        <v>5513</v>
      </c>
      <c r="B50" s="35" t="s">
        <v>432</v>
      </c>
      <c r="C50" s="40">
        <v>0</v>
      </c>
      <c r="D50" s="40">
        <v>0</v>
      </c>
    </row>
    <row r="51" spans="1:4">
      <c r="A51" s="39">
        <v>5514</v>
      </c>
      <c r="B51" s="35" t="s">
        <v>433</v>
      </c>
      <c r="C51" s="40">
        <v>0</v>
      </c>
      <c r="D51" s="40">
        <v>0</v>
      </c>
    </row>
    <row r="52" spans="1:4">
      <c r="A52" s="39">
        <v>5515</v>
      </c>
      <c r="B52" s="35" t="s">
        <v>434</v>
      </c>
      <c r="C52" s="40">
        <v>75390.320000000007</v>
      </c>
      <c r="D52" s="40">
        <v>75546.92</v>
      </c>
    </row>
    <row r="53" spans="1:4">
      <c r="A53" s="39">
        <v>5516</v>
      </c>
      <c r="B53" s="35" t="s">
        <v>435</v>
      </c>
      <c r="C53" s="40">
        <v>0</v>
      </c>
      <c r="D53" s="40">
        <v>0</v>
      </c>
    </row>
    <row r="54" spans="1:4">
      <c r="A54" s="39">
        <v>5517</v>
      </c>
      <c r="B54" s="35" t="s">
        <v>436</v>
      </c>
      <c r="C54" s="40">
        <v>70847.679999999993</v>
      </c>
      <c r="D54" s="40">
        <v>70847.679999999993</v>
      </c>
    </row>
    <row r="55" spans="1:4">
      <c r="A55" s="39">
        <v>5518</v>
      </c>
      <c r="B55" s="35" t="s">
        <v>437</v>
      </c>
      <c r="C55" s="40">
        <v>0</v>
      </c>
      <c r="D55" s="40">
        <v>0</v>
      </c>
    </row>
    <row r="56" spans="1:4">
      <c r="A56" s="39">
        <v>5520</v>
      </c>
      <c r="B56" s="35" t="s">
        <v>438</v>
      </c>
      <c r="C56" s="40">
        <v>0</v>
      </c>
      <c r="D56" s="40">
        <v>0</v>
      </c>
    </row>
    <row r="57" spans="1:4">
      <c r="A57" s="39">
        <v>5521</v>
      </c>
      <c r="B57" s="35" t="s">
        <v>439</v>
      </c>
      <c r="C57" s="40">
        <v>0</v>
      </c>
      <c r="D57" s="40">
        <v>0</v>
      </c>
    </row>
    <row r="58" spans="1:4">
      <c r="A58" s="39">
        <v>5522</v>
      </c>
      <c r="B58" s="35" t="s">
        <v>440</v>
      </c>
      <c r="C58" s="40">
        <v>0</v>
      </c>
      <c r="D58" s="40">
        <v>0</v>
      </c>
    </row>
    <row r="59" spans="1:4">
      <c r="A59" s="39">
        <v>5530</v>
      </c>
      <c r="B59" s="35" t="s">
        <v>441</v>
      </c>
      <c r="C59" s="40">
        <v>0</v>
      </c>
      <c r="D59" s="40">
        <v>0</v>
      </c>
    </row>
    <row r="60" spans="1:4">
      <c r="A60" s="39">
        <v>5531</v>
      </c>
      <c r="B60" s="35" t="s">
        <v>442</v>
      </c>
      <c r="C60" s="40">
        <v>0</v>
      </c>
      <c r="D60" s="40">
        <v>0</v>
      </c>
    </row>
    <row r="61" spans="1:4">
      <c r="A61" s="39">
        <v>5532</v>
      </c>
      <c r="B61" s="35" t="s">
        <v>443</v>
      </c>
      <c r="C61" s="40">
        <v>0</v>
      </c>
      <c r="D61" s="40">
        <v>0</v>
      </c>
    </row>
    <row r="62" spans="1:4">
      <c r="A62" s="39">
        <v>5533</v>
      </c>
      <c r="B62" s="35" t="s">
        <v>444</v>
      </c>
      <c r="C62" s="40">
        <v>0</v>
      </c>
      <c r="D62" s="40">
        <v>0</v>
      </c>
    </row>
    <row r="63" spans="1:4">
      <c r="A63" s="39">
        <v>5534</v>
      </c>
      <c r="B63" s="35" t="s">
        <v>445</v>
      </c>
      <c r="C63" s="40">
        <v>0</v>
      </c>
      <c r="D63" s="40">
        <v>0</v>
      </c>
    </row>
    <row r="64" spans="1:4">
      <c r="A64" s="39">
        <v>5535</v>
      </c>
      <c r="B64" s="35" t="s">
        <v>446</v>
      </c>
      <c r="C64" s="40">
        <v>0</v>
      </c>
      <c r="D64" s="40">
        <v>0</v>
      </c>
    </row>
    <row r="65" spans="1:4">
      <c r="A65" s="39">
        <v>5540</v>
      </c>
      <c r="B65" s="35" t="s">
        <v>447</v>
      </c>
      <c r="C65" s="40">
        <v>0</v>
      </c>
      <c r="D65" s="40">
        <v>0</v>
      </c>
    </row>
    <row r="66" spans="1:4">
      <c r="A66" s="39">
        <v>5541</v>
      </c>
      <c r="B66" s="35" t="s">
        <v>447</v>
      </c>
      <c r="C66" s="40">
        <v>0</v>
      </c>
      <c r="D66" s="40">
        <v>0</v>
      </c>
    </row>
    <row r="67" spans="1:4">
      <c r="A67" s="39">
        <v>5550</v>
      </c>
      <c r="B67" s="35" t="s">
        <v>448</v>
      </c>
      <c r="C67" s="40">
        <v>0</v>
      </c>
      <c r="D67" s="40">
        <v>0</v>
      </c>
    </row>
    <row r="68" spans="1:4">
      <c r="A68" s="39">
        <v>5551</v>
      </c>
      <c r="B68" s="35" t="s">
        <v>448</v>
      </c>
      <c r="C68" s="40">
        <v>0</v>
      </c>
      <c r="D68" s="40">
        <v>0</v>
      </c>
    </row>
    <row r="69" spans="1:4">
      <c r="A69" s="39">
        <v>5590</v>
      </c>
      <c r="B69" s="35" t="s">
        <v>449</v>
      </c>
      <c r="C69" s="40">
        <v>0</v>
      </c>
      <c r="D69" s="40">
        <v>0</v>
      </c>
    </row>
    <row r="70" spans="1:4">
      <c r="A70" s="39">
        <v>5591</v>
      </c>
      <c r="B70" s="35" t="s">
        <v>450</v>
      </c>
      <c r="C70" s="40">
        <v>0</v>
      </c>
      <c r="D70" s="40">
        <v>0</v>
      </c>
    </row>
    <row r="71" spans="1:4">
      <c r="A71" s="39">
        <v>5592</v>
      </c>
      <c r="B71" s="35" t="s">
        <v>451</v>
      </c>
      <c r="C71" s="40">
        <v>0</v>
      </c>
      <c r="D71" s="40">
        <v>0</v>
      </c>
    </row>
    <row r="72" spans="1:4">
      <c r="A72" s="39">
        <v>5593</v>
      </c>
      <c r="B72" s="35" t="s">
        <v>452</v>
      </c>
      <c r="C72" s="40">
        <v>0</v>
      </c>
      <c r="D72" s="40">
        <v>0</v>
      </c>
    </row>
    <row r="73" spans="1:4">
      <c r="A73" s="39">
        <v>5594</v>
      </c>
      <c r="B73" s="35" t="s">
        <v>453</v>
      </c>
      <c r="C73" s="40">
        <v>0</v>
      </c>
      <c r="D73" s="40">
        <v>0</v>
      </c>
    </row>
    <row r="74" spans="1:4">
      <c r="A74" s="39">
        <v>5595</v>
      </c>
      <c r="B74" s="35" t="s">
        <v>454</v>
      </c>
      <c r="C74" s="40">
        <v>0</v>
      </c>
      <c r="D74" s="40">
        <v>0</v>
      </c>
    </row>
    <row r="75" spans="1:4">
      <c r="A75" s="39">
        <v>5596</v>
      </c>
      <c r="B75" s="35" t="s">
        <v>344</v>
      </c>
      <c r="C75" s="40">
        <v>0</v>
      </c>
      <c r="D75" s="40">
        <v>0</v>
      </c>
    </row>
    <row r="76" spans="1:4">
      <c r="A76" s="39">
        <v>5597</v>
      </c>
      <c r="B76" s="35" t="s">
        <v>455</v>
      </c>
      <c r="C76" s="40">
        <v>0</v>
      </c>
      <c r="D76" s="40">
        <v>0</v>
      </c>
    </row>
    <row r="77" spans="1:4">
      <c r="A77" s="39">
        <v>5599</v>
      </c>
      <c r="B77" s="35" t="s">
        <v>456</v>
      </c>
      <c r="C77" s="40">
        <v>0</v>
      </c>
      <c r="D77" s="40">
        <v>0</v>
      </c>
    </row>
    <row r="78" spans="1:4">
      <c r="A78" s="39">
        <v>5600</v>
      </c>
      <c r="B78" s="35" t="s">
        <v>457</v>
      </c>
      <c r="C78" s="40">
        <v>0</v>
      </c>
      <c r="D78" s="40">
        <v>0</v>
      </c>
    </row>
    <row r="79" spans="1:4">
      <c r="A79" s="39">
        <v>5610</v>
      </c>
      <c r="B79" s="35" t="s">
        <v>458</v>
      </c>
      <c r="C79" s="40">
        <v>0</v>
      </c>
      <c r="D79" s="40">
        <v>0</v>
      </c>
    </row>
    <row r="80" spans="1:4">
      <c r="A80" s="39">
        <v>5611</v>
      </c>
      <c r="B80" s="35" t="s">
        <v>459</v>
      </c>
      <c r="C80" s="40">
        <v>0</v>
      </c>
      <c r="D80" s="4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topLeftCell="A4" workbookViewId="0">
      <selection activeCell="A3" sqref="A3:F3"/>
    </sheetView>
  </sheetViews>
  <sheetFormatPr baseColWidth="10"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2605</v>
      </c>
      <c r="B1" s="752"/>
      <c r="C1" s="752"/>
      <c r="D1" s="752"/>
    </row>
    <row r="2" spans="1:4" s="43" customFormat="1" ht="18.95" customHeight="1">
      <c r="A2" s="752" t="s">
        <v>495</v>
      </c>
      <c r="B2" s="752"/>
      <c r="C2" s="752"/>
      <c r="D2" s="752"/>
    </row>
    <row r="3" spans="1:4" s="43" customFormat="1" ht="18.95" customHeight="1">
      <c r="A3" s="752" t="s">
        <v>2601</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49"/>
      <c r="D6" s="50">
        <v>3211496.64</v>
      </c>
    </row>
    <row r="7" spans="1:4">
      <c r="B7" s="52"/>
      <c r="C7" s="53"/>
      <c r="D7" s="54"/>
    </row>
    <row r="8" spans="1:4">
      <c r="A8" s="55" t="s">
        <v>498</v>
      </c>
      <c r="B8" s="56"/>
      <c r="C8" s="57"/>
      <c r="D8" s="58">
        <f>SUM(C9:C13)</f>
        <v>0</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0</v>
      </c>
      <c r="D12" s="63"/>
    </row>
    <row r="13" spans="1:4">
      <c r="A13" s="64" t="s">
        <v>503</v>
      </c>
      <c r="B13" s="60"/>
      <c r="C13" s="61">
        <v>0</v>
      </c>
      <c r="D13" s="63"/>
    </row>
    <row r="14" spans="1:4">
      <c r="B14" s="65"/>
      <c r="C14" s="66"/>
      <c r="D14" s="67"/>
    </row>
    <row r="15" spans="1:4">
      <c r="A15" s="55" t="s">
        <v>504</v>
      </c>
      <c r="B15" s="56"/>
      <c r="C15" s="57"/>
      <c r="D15" s="58">
        <f>SUM(D16:D19)</f>
        <v>0</v>
      </c>
    </row>
    <row r="16" spans="1:4">
      <c r="A16" s="59"/>
      <c r="B16" s="60" t="s">
        <v>505</v>
      </c>
      <c r="C16" s="61">
        <v>0</v>
      </c>
      <c r="D16" s="62"/>
    </row>
    <row r="17" spans="1:4">
      <c r="A17" s="59"/>
      <c r="B17" s="60" t="s">
        <v>506</v>
      </c>
      <c r="C17" s="61">
        <v>0</v>
      </c>
      <c r="D17" s="63"/>
    </row>
    <row r="18" spans="1:4">
      <c r="A18" s="59"/>
      <c r="B18" s="60" t="s">
        <v>507</v>
      </c>
      <c r="C18" s="61">
        <v>0</v>
      </c>
      <c r="D18" s="63"/>
    </row>
    <row r="19" spans="1:4">
      <c r="A19" s="64" t="s">
        <v>508</v>
      </c>
      <c r="B19" s="68"/>
      <c r="C19" s="69">
        <v>0</v>
      </c>
      <c r="D19" s="63"/>
    </row>
    <row r="20" spans="1:4">
      <c r="B20" s="70"/>
      <c r="C20" s="71"/>
      <c r="D20" s="67"/>
    </row>
    <row r="21" spans="1:4">
      <c r="A21" s="48" t="s">
        <v>509</v>
      </c>
      <c r="B21" s="48"/>
      <c r="C21" s="72"/>
      <c r="D21" s="50">
        <f>+D6+D8-D15</f>
        <v>3211496.64</v>
      </c>
    </row>
  </sheetData>
  <mergeCells count="4">
    <mergeCell ref="A1:D1"/>
    <mergeCell ref="A2:D2"/>
    <mergeCell ref="A3:D3"/>
    <mergeCell ref="A4:D4"/>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election activeCell="A3" sqref="A3:F3"/>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4" s="73" customFormat="1" ht="18.95" customHeight="1">
      <c r="A1" s="754" t="s">
        <v>2605</v>
      </c>
      <c r="B1" s="754"/>
      <c r="C1" s="754"/>
      <c r="D1" s="754"/>
    </row>
    <row r="2" spans="1:4" s="73" customFormat="1" ht="18.95" customHeight="1">
      <c r="A2" s="754" t="s">
        <v>510</v>
      </c>
      <c r="B2" s="754"/>
      <c r="C2" s="754"/>
      <c r="D2" s="754"/>
    </row>
    <row r="3" spans="1:4" s="73" customFormat="1" ht="18.95" customHeight="1">
      <c r="A3" s="754" t="s">
        <v>2601</v>
      </c>
      <c r="B3" s="754"/>
      <c r="C3" s="754"/>
      <c r="D3" s="754"/>
    </row>
    <row r="4" spans="1:4" s="74" customFormat="1">
      <c r="A4" s="755"/>
      <c r="B4" s="755"/>
      <c r="C4" s="755"/>
      <c r="D4" s="755"/>
    </row>
    <row r="5" spans="1:4">
      <c r="A5" s="75" t="s">
        <v>511</v>
      </c>
      <c r="B5" s="76"/>
      <c r="C5" s="77"/>
      <c r="D5" s="78">
        <v>2630368.9900000002</v>
      </c>
    </row>
    <row r="6" spans="1:4">
      <c r="A6" s="79"/>
      <c r="B6" s="52"/>
      <c r="C6" s="80"/>
      <c r="D6" s="81"/>
    </row>
    <row r="7" spans="1:4">
      <c r="A7" s="55" t="s">
        <v>512</v>
      </c>
      <c r="B7" s="82"/>
      <c r="C7" s="77"/>
      <c r="D7" s="83">
        <f>SUM(C8:C24)</f>
        <v>0</v>
      </c>
    </row>
    <row r="8" spans="1:4">
      <c r="A8" s="59"/>
      <c r="B8" s="84" t="s">
        <v>513</v>
      </c>
      <c r="C8" s="61">
        <v>0</v>
      </c>
      <c r="D8" s="85"/>
    </row>
    <row r="9" spans="1:4">
      <c r="A9" s="59"/>
      <c r="B9" s="84" t="s">
        <v>514</v>
      </c>
      <c r="C9" s="61">
        <v>0</v>
      </c>
      <c r="D9" s="86"/>
    </row>
    <row r="10" spans="1:4">
      <c r="A10" s="59"/>
      <c r="B10" s="84" t="s">
        <v>515</v>
      </c>
      <c r="C10" s="61">
        <v>0</v>
      </c>
      <c r="D10" s="86"/>
    </row>
    <row r="11" spans="1:4">
      <c r="A11" s="59"/>
      <c r="B11" s="84" t="s">
        <v>516</v>
      </c>
      <c r="C11" s="61">
        <v>0</v>
      </c>
      <c r="D11" s="86"/>
    </row>
    <row r="12" spans="1:4">
      <c r="A12" s="59"/>
      <c r="B12" s="84" t="s">
        <v>517</v>
      </c>
      <c r="C12" s="61">
        <v>0</v>
      </c>
      <c r="D12" s="86"/>
    </row>
    <row r="13" spans="1:4">
      <c r="A13" s="59"/>
      <c r="B13" s="84" t="s">
        <v>518</v>
      </c>
      <c r="C13" s="61">
        <v>0</v>
      </c>
      <c r="D13" s="86"/>
    </row>
    <row r="14" spans="1:4">
      <c r="A14" s="59"/>
      <c r="B14" s="84" t="s">
        <v>519</v>
      </c>
      <c r="C14" s="61">
        <v>0</v>
      </c>
      <c r="D14" s="86"/>
    </row>
    <row r="15" spans="1:4">
      <c r="A15" s="59"/>
      <c r="B15" s="84" t="s">
        <v>520</v>
      </c>
      <c r="C15" s="61">
        <v>0</v>
      </c>
      <c r="D15" s="86"/>
    </row>
    <row r="16" spans="1:4">
      <c r="A16" s="59"/>
      <c r="B16" s="84" t="s">
        <v>521</v>
      </c>
      <c r="C16" s="61">
        <v>0</v>
      </c>
      <c r="D16" s="86"/>
    </row>
    <row r="17" spans="1:4">
      <c r="A17" s="59"/>
      <c r="B17" s="84" t="s">
        <v>522</v>
      </c>
      <c r="C17" s="61">
        <v>0</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0</v>
      </c>
      <c r="D24" s="86"/>
    </row>
    <row r="25" spans="1:4">
      <c r="A25" s="79"/>
      <c r="B25" s="88"/>
      <c r="C25" s="89"/>
      <c r="D25" s="90"/>
    </row>
    <row r="26" spans="1:4">
      <c r="A26" s="55" t="s">
        <v>530</v>
      </c>
      <c r="B26" s="82"/>
      <c r="C26" s="91"/>
      <c r="D26" s="83">
        <f>SUM(C27:C33)</f>
        <v>146238</v>
      </c>
    </row>
    <row r="27" spans="1:4">
      <c r="A27" s="59"/>
      <c r="B27" s="84" t="s">
        <v>531</v>
      </c>
      <c r="C27" s="61">
        <v>146238</v>
      </c>
      <c r="D27" s="85"/>
    </row>
    <row r="28" spans="1:4">
      <c r="A28" s="59"/>
      <c r="B28" s="84" t="s">
        <v>438</v>
      </c>
      <c r="C28" s="61">
        <v>0</v>
      </c>
      <c r="D28" s="86"/>
    </row>
    <row r="29" spans="1:4">
      <c r="A29" s="59"/>
      <c r="B29" s="84" t="s">
        <v>532</v>
      </c>
      <c r="C29" s="61">
        <v>0</v>
      </c>
      <c r="D29" s="86"/>
    </row>
    <row r="30" spans="1:4">
      <c r="A30" s="59"/>
      <c r="B30" s="84" t="s">
        <v>533</v>
      </c>
      <c r="C30" s="61">
        <v>0</v>
      </c>
      <c r="D30" s="86"/>
    </row>
    <row r="31" spans="1:4">
      <c r="A31" s="59"/>
      <c r="B31" s="84" t="s">
        <v>534</v>
      </c>
      <c r="C31" s="61">
        <v>0</v>
      </c>
      <c r="D31" s="86"/>
    </row>
    <row r="32" spans="1:4">
      <c r="A32" s="59"/>
      <c r="B32" s="84" t="s">
        <v>535</v>
      </c>
      <c r="C32" s="61">
        <v>0</v>
      </c>
      <c r="D32" s="86"/>
    </row>
    <row r="33" spans="1:4">
      <c r="A33" s="59"/>
      <c r="B33" s="87" t="s">
        <v>536</v>
      </c>
      <c r="C33" s="69">
        <v>0</v>
      </c>
      <c r="D33" s="86"/>
    </row>
    <row r="34" spans="1:4">
      <c r="A34" s="79"/>
      <c r="B34" s="88"/>
      <c r="C34" s="89"/>
      <c r="D34" s="90"/>
    </row>
    <row r="35" spans="1:4">
      <c r="A35" s="76" t="s">
        <v>537</v>
      </c>
      <c r="B35" s="76"/>
      <c r="C35" s="77"/>
      <c r="D35" s="78">
        <f>+D5-D7+D26</f>
        <v>2776606.99</v>
      </c>
    </row>
  </sheetData>
  <mergeCells count="4">
    <mergeCell ref="A1:D1"/>
    <mergeCell ref="A2:D2"/>
    <mergeCell ref="A3:D3"/>
    <mergeCell ref="A4:D4"/>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A3" sqref="A3:F3"/>
    </sheetView>
  </sheetViews>
  <sheetFormatPr baseColWidth="10" defaultColWidth="9.140625" defaultRowHeight="11.25"/>
  <cols>
    <col min="1" max="1" width="10" style="35" customWidth="1"/>
    <col min="2" max="2" width="68.5703125" style="35" bestFit="1" customWidth="1"/>
    <col min="3" max="3" width="17.42578125" style="35" bestFit="1" customWidth="1"/>
    <col min="4" max="5" width="23.7109375" style="35" bestFit="1" customWidth="1"/>
    <col min="6" max="6" width="19.28515625" style="35" customWidth="1"/>
    <col min="7" max="7" width="20.5703125" style="35" customWidth="1"/>
    <col min="8" max="10" width="20.28515625" style="35" customWidth="1"/>
    <col min="11" max="16384" width="9.140625" style="35"/>
  </cols>
  <sheetData>
    <row r="1" spans="1:10" ht="18.95" customHeight="1">
      <c r="A1" s="751" t="s">
        <v>2605</v>
      </c>
      <c r="B1" s="756"/>
      <c r="C1" s="756"/>
      <c r="D1" s="756"/>
      <c r="E1" s="756"/>
      <c r="F1" s="756"/>
      <c r="G1" s="33" t="s">
        <v>42</v>
      </c>
      <c r="H1" s="34">
        <v>2018</v>
      </c>
    </row>
    <row r="2" spans="1:10" ht="18.95" customHeight="1">
      <c r="A2" s="751" t="s">
        <v>538</v>
      </c>
      <c r="B2" s="756"/>
      <c r="C2" s="756"/>
      <c r="D2" s="756"/>
      <c r="E2" s="756"/>
      <c r="F2" s="756"/>
      <c r="G2" s="33" t="s">
        <v>44</v>
      </c>
      <c r="H2" s="34" t="s">
        <v>45</v>
      </c>
    </row>
    <row r="3" spans="1:10" ht="18.95" customHeight="1">
      <c r="A3" s="757" t="s">
        <v>2601</v>
      </c>
      <c r="B3" s="758"/>
      <c r="C3" s="758"/>
      <c r="D3" s="758"/>
      <c r="E3" s="758"/>
      <c r="F3" s="758"/>
      <c r="G3" s="33" t="s">
        <v>47</v>
      </c>
      <c r="H3" s="34">
        <v>1</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6">
      <c r="A17" s="35">
        <v>7230</v>
      </c>
      <c r="B17" s="35" t="s">
        <v>554</v>
      </c>
      <c r="C17" s="40">
        <v>0</v>
      </c>
      <c r="D17" s="40">
        <v>0</v>
      </c>
      <c r="E17" s="40">
        <v>0</v>
      </c>
      <c r="F17" s="40">
        <v>0</v>
      </c>
    </row>
    <row r="18" spans="1:6">
      <c r="A18" s="35">
        <v>7240</v>
      </c>
      <c r="B18" s="35" t="s">
        <v>555</v>
      </c>
      <c r="C18" s="40">
        <v>0</v>
      </c>
      <c r="D18" s="40">
        <v>0</v>
      </c>
      <c r="E18" s="40">
        <v>0</v>
      </c>
      <c r="F18" s="40">
        <v>0</v>
      </c>
    </row>
    <row r="19" spans="1:6">
      <c r="A19" s="35">
        <v>7250</v>
      </c>
      <c r="B19" s="35" t="s">
        <v>556</v>
      </c>
      <c r="C19" s="40">
        <v>0</v>
      </c>
      <c r="D19" s="40">
        <v>0</v>
      </c>
      <c r="E19" s="40">
        <v>0</v>
      </c>
      <c r="F19" s="40">
        <v>0</v>
      </c>
    </row>
    <row r="20" spans="1:6">
      <c r="A20" s="35">
        <v>7260</v>
      </c>
      <c r="B20" s="35" t="s">
        <v>557</v>
      </c>
      <c r="C20" s="40">
        <v>0</v>
      </c>
      <c r="D20" s="40">
        <v>0</v>
      </c>
      <c r="E20" s="40">
        <v>0</v>
      </c>
      <c r="F20" s="40">
        <v>0</v>
      </c>
    </row>
    <row r="21" spans="1:6">
      <c r="A21" s="35">
        <v>7310</v>
      </c>
      <c r="B21" s="35" t="s">
        <v>558</v>
      </c>
      <c r="C21" s="40">
        <v>0</v>
      </c>
      <c r="D21" s="40">
        <v>0</v>
      </c>
      <c r="E21" s="40">
        <v>0</v>
      </c>
      <c r="F21" s="40">
        <v>0</v>
      </c>
    </row>
    <row r="22" spans="1:6">
      <c r="A22" s="35">
        <v>7320</v>
      </c>
      <c r="B22" s="35" t="s">
        <v>559</v>
      </c>
      <c r="C22" s="40">
        <v>0</v>
      </c>
      <c r="D22" s="40">
        <v>0</v>
      </c>
      <c r="E22" s="40">
        <v>0</v>
      </c>
      <c r="F22" s="40">
        <v>0</v>
      </c>
    </row>
    <row r="23" spans="1:6">
      <c r="A23" s="35">
        <v>7330</v>
      </c>
      <c r="B23" s="35" t="s">
        <v>560</v>
      </c>
      <c r="C23" s="40">
        <v>0</v>
      </c>
      <c r="D23" s="40">
        <v>0</v>
      </c>
      <c r="E23" s="40">
        <v>0</v>
      </c>
      <c r="F23" s="40">
        <v>0</v>
      </c>
    </row>
    <row r="24" spans="1:6">
      <c r="A24" s="35">
        <v>7340</v>
      </c>
      <c r="B24" s="35" t="s">
        <v>561</v>
      </c>
      <c r="C24" s="40">
        <v>0</v>
      </c>
      <c r="D24" s="40">
        <v>0</v>
      </c>
      <c r="E24" s="40">
        <v>0</v>
      </c>
      <c r="F24" s="40">
        <v>0</v>
      </c>
    </row>
    <row r="25" spans="1:6">
      <c r="A25" s="35">
        <v>7350</v>
      </c>
      <c r="B25" s="35" t="s">
        <v>562</v>
      </c>
      <c r="C25" s="40">
        <v>0</v>
      </c>
      <c r="D25" s="40">
        <v>0</v>
      </c>
      <c r="E25" s="40">
        <v>0</v>
      </c>
      <c r="F25" s="40">
        <v>0</v>
      </c>
    </row>
    <row r="26" spans="1:6">
      <c r="A26" s="35">
        <v>7360</v>
      </c>
      <c r="B26" s="35" t="s">
        <v>563</v>
      </c>
      <c r="C26" s="40">
        <v>0</v>
      </c>
      <c r="D26" s="40">
        <v>0</v>
      </c>
      <c r="E26" s="40">
        <v>0</v>
      </c>
      <c r="F26" s="40">
        <v>0</v>
      </c>
    </row>
    <row r="27" spans="1:6">
      <c r="A27" s="35">
        <v>7410</v>
      </c>
      <c r="B27" s="35" t="s">
        <v>564</v>
      </c>
      <c r="C27" s="40">
        <v>0</v>
      </c>
      <c r="D27" s="40">
        <v>0</v>
      </c>
      <c r="E27" s="40">
        <v>0</v>
      </c>
      <c r="F27" s="40">
        <v>0</v>
      </c>
    </row>
    <row r="28" spans="1:6">
      <c r="A28" s="35">
        <v>7420</v>
      </c>
      <c r="B28" s="35" t="s">
        <v>565</v>
      </c>
      <c r="C28" s="40">
        <v>0</v>
      </c>
      <c r="D28" s="40">
        <v>0</v>
      </c>
      <c r="E28" s="40">
        <v>0</v>
      </c>
      <c r="F28" s="40">
        <v>0</v>
      </c>
    </row>
    <row r="29" spans="1:6">
      <c r="A29" s="35">
        <v>7510</v>
      </c>
      <c r="B29" s="35" t="s">
        <v>566</v>
      </c>
      <c r="C29" s="40">
        <v>0</v>
      </c>
      <c r="D29" s="40">
        <v>0</v>
      </c>
      <c r="E29" s="40">
        <v>0</v>
      </c>
      <c r="F29" s="40">
        <v>0</v>
      </c>
    </row>
    <row r="30" spans="1:6">
      <c r="A30" s="35">
        <v>7520</v>
      </c>
      <c r="B30" s="35" t="s">
        <v>567</v>
      </c>
      <c r="C30" s="40">
        <v>0</v>
      </c>
      <c r="D30" s="40">
        <v>0</v>
      </c>
      <c r="E30" s="40">
        <v>0</v>
      </c>
      <c r="F30" s="40">
        <v>0</v>
      </c>
    </row>
    <row r="31" spans="1:6">
      <c r="A31" s="35">
        <v>7610</v>
      </c>
      <c r="B31" s="35" t="s">
        <v>568</v>
      </c>
      <c r="C31" s="40">
        <v>0</v>
      </c>
      <c r="D31" s="40">
        <v>0</v>
      </c>
      <c r="E31" s="40">
        <v>0</v>
      </c>
      <c r="F31" s="40">
        <v>0</v>
      </c>
    </row>
    <row r="32" spans="1:6">
      <c r="A32" s="35">
        <v>7620</v>
      </c>
      <c r="B32" s="35" t="s">
        <v>569</v>
      </c>
      <c r="C32" s="40">
        <v>0</v>
      </c>
      <c r="D32" s="40">
        <v>0</v>
      </c>
      <c r="E32" s="40">
        <v>0</v>
      </c>
      <c r="F32" s="40">
        <v>0</v>
      </c>
    </row>
    <row r="33" spans="1:6">
      <c r="A33" s="35">
        <v>7630</v>
      </c>
      <c r="B33" s="35" t="s">
        <v>570</v>
      </c>
      <c r="C33" s="40">
        <v>0</v>
      </c>
      <c r="D33" s="40">
        <v>0</v>
      </c>
      <c r="E33" s="40">
        <v>0</v>
      </c>
      <c r="F33" s="40">
        <v>0</v>
      </c>
    </row>
    <row r="34" spans="1:6">
      <c r="A34" s="35">
        <v>7640</v>
      </c>
      <c r="B34" s="35" t="s">
        <v>571</v>
      </c>
      <c r="C34" s="40">
        <v>0</v>
      </c>
      <c r="D34" s="40">
        <v>0</v>
      </c>
      <c r="E34" s="40">
        <v>0</v>
      </c>
      <c r="F34" s="40">
        <v>0</v>
      </c>
    </row>
    <row r="35" spans="1:6" s="94" customFormat="1">
      <c r="A35" s="93">
        <v>8000</v>
      </c>
      <c r="B35" s="94" t="s">
        <v>572</v>
      </c>
    </row>
    <row r="36" spans="1:6">
      <c r="A36" s="35">
        <v>8110</v>
      </c>
      <c r="B36" s="35" t="s">
        <v>573</v>
      </c>
      <c r="C36" s="40">
        <v>0</v>
      </c>
      <c r="D36" s="40">
        <v>6454194</v>
      </c>
      <c r="E36" s="40">
        <v>0</v>
      </c>
      <c r="F36" s="40">
        <v>6454194</v>
      </c>
    </row>
    <row r="37" spans="1:6">
      <c r="A37" s="35">
        <v>8120</v>
      </c>
      <c r="B37" s="35" t="s">
        <v>574</v>
      </c>
      <c r="C37" s="40">
        <v>0</v>
      </c>
      <c r="D37" s="40">
        <v>804604.16</v>
      </c>
      <c r="E37" s="40">
        <v>6454194</v>
      </c>
      <c r="F37" s="40">
        <v>5649589.8399999999</v>
      </c>
    </row>
    <row r="38" spans="1:6">
      <c r="A38" s="35">
        <v>8130</v>
      </c>
      <c r="B38" s="35" t="s">
        <v>575</v>
      </c>
      <c r="C38" s="40">
        <v>0</v>
      </c>
      <c r="D38" s="40">
        <v>58382</v>
      </c>
      <c r="E38" s="40">
        <v>0</v>
      </c>
      <c r="F38" s="40">
        <v>58382</v>
      </c>
    </row>
    <row r="39" spans="1:6">
      <c r="A39" s="35">
        <v>8140</v>
      </c>
      <c r="B39" s="35" t="s">
        <v>576</v>
      </c>
      <c r="C39" s="40">
        <v>0</v>
      </c>
      <c r="D39" s="40">
        <v>804604.16</v>
      </c>
      <c r="E39" s="40">
        <v>804604.16</v>
      </c>
      <c r="F39" s="40">
        <v>0</v>
      </c>
    </row>
    <row r="40" spans="1:6">
      <c r="A40" s="35">
        <v>8150</v>
      </c>
      <c r="B40" s="35" t="s">
        <v>577</v>
      </c>
      <c r="C40" s="40">
        <v>0</v>
      </c>
      <c r="D40" s="40">
        <v>0</v>
      </c>
      <c r="E40" s="40">
        <v>804604.16</v>
      </c>
      <c r="F40" s="40">
        <v>804604.16</v>
      </c>
    </row>
    <row r="41" spans="1:6">
      <c r="A41" s="35">
        <v>8210</v>
      </c>
      <c r="B41" s="35" t="s">
        <v>578</v>
      </c>
      <c r="C41" s="40">
        <v>0</v>
      </c>
      <c r="D41" s="40">
        <v>0</v>
      </c>
      <c r="E41" s="40">
        <v>6485194</v>
      </c>
      <c r="F41" s="40">
        <v>6485194</v>
      </c>
    </row>
    <row r="42" spans="1:6">
      <c r="A42" s="35">
        <v>8220</v>
      </c>
      <c r="B42" s="35" t="s">
        <v>579</v>
      </c>
      <c r="C42" s="40">
        <v>0</v>
      </c>
      <c r="D42" s="40">
        <v>6757355.6799999997</v>
      </c>
      <c r="E42" s="40">
        <v>5456575.7400000002</v>
      </c>
      <c r="F42" s="40">
        <v>1300779.94</v>
      </c>
    </row>
    <row r="43" spans="1:6">
      <c r="A43" s="35">
        <v>8230</v>
      </c>
      <c r="B43" s="35" t="s">
        <v>580</v>
      </c>
      <c r="C43" s="40">
        <v>0</v>
      </c>
      <c r="D43" s="40">
        <v>460583.52</v>
      </c>
      <c r="E43" s="40">
        <v>272161.63799999998</v>
      </c>
      <c r="F43" s="40">
        <v>188421.84</v>
      </c>
    </row>
    <row r="44" spans="1:6">
      <c r="A44" s="35">
        <v>8240</v>
      </c>
      <c r="B44" s="35" t="s">
        <v>581</v>
      </c>
      <c r="C44" s="40">
        <v>0</v>
      </c>
      <c r="D44" s="40">
        <v>4995992.22</v>
      </c>
      <c r="E44" s="40">
        <v>4995992.22</v>
      </c>
      <c r="F44" s="40">
        <v>0</v>
      </c>
    </row>
    <row r="45" spans="1:6">
      <c r="A45" s="35">
        <v>8250</v>
      </c>
      <c r="B45" s="35" t="s">
        <v>582</v>
      </c>
      <c r="C45" s="40">
        <v>0</v>
      </c>
      <c r="D45" s="40">
        <v>4995992.22</v>
      </c>
      <c r="E45" s="40">
        <v>4888672.07</v>
      </c>
      <c r="F45" s="40">
        <v>107320.15</v>
      </c>
    </row>
    <row r="46" spans="1:6">
      <c r="A46" s="35">
        <v>8260</v>
      </c>
      <c r="B46" s="35" t="s">
        <v>583</v>
      </c>
      <c r="C46" s="40">
        <v>0</v>
      </c>
      <c r="D46" s="40">
        <v>4888672.07</v>
      </c>
      <c r="E46" s="40">
        <v>4888672.07</v>
      </c>
      <c r="F46" s="40">
        <v>0</v>
      </c>
    </row>
    <row r="47" spans="1:6">
      <c r="A47" s="35">
        <v>8270</v>
      </c>
      <c r="B47" s="35" t="s">
        <v>584</v>
      </c>
      <c r="C47" s="40">
        <v>0</v>
      </c>
      <c r="D47" s="40">
        <v>4888672.07</v>
      </c>
      <c r="E47" s="40">
        <v>4888672.07</v>
      </c>
      <c r="F47" s="40">
        <v>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40"/>
  <sheetViews>
    <sheetView zoomScale="106" zoomScaleNormal="106" workbookViewId="0">
      <selection activeCell="B32" sqref="B32"/>
    </sheetView>
  </sheetViews>
  <sheetFormatPr baseColWidth="10" defaultColWidth="9.140625" defaultRowHeight="11.25"/>
  <cols>
    <col min="1" max="1" width="10" style="25" customWidth="1"/>
    <col min="2" max="2" width="64.5703125" style="25" bestFit="1" customWidth="1"/>
    <col min="3" max="3" width="16.42578125" style="25" bestFit="1" customWidth="1"/>
    <col min="4" max="4" width="19.140625" style="25" customWidth="1"/>
    <col min="5" max="5" width="28" style="25" customWidth="1"/>
    <col min="6" max="6" width="22.7109375" style="25" customWidth="1"/>
    <col min="7" max="7" width="16.7109375" style="25" customWidth="1"/>
    <col min="8" max="8" width="65" style="25" customWidth="1"/>
    <col min="9" max="9" width="27.140625" style="165" customWidth="1"/>
    <col min="10" max="16384" width="9.140625" style="25"/>
  </cols>
  <sheetData>
    <row r="1" spans="1:9" s="22" customFormat="1" ht="18.95" customHeight="1">
      <c r="A1" s="749" t="s">
        <v>1395</v>
      </c>
      <c r="B1" s="750"/>
      <c r="C1" s="750"/>
      <c r="D1" s="750"/>
      <c r="E1" s="750"/>
      <c r="F1" s="750"/>
      <c r="G1" s="6" t="s">
        <v>42</v>
      </c>
      <c r="H1" s="21">
        <v>2018</v>
      </c>
      <c r="I1" s="180"/>
    </row>
    <row r="2" spans="1:9" s="22" customFormat="1" ht="18.95" customHeight="1">
      <c r="A2" s="749" t="s">
        <v>107</v>
      </c>
      <c r="B2" s="750"/>
      <c r="C2" s="750"/>
      <c r="D2" s="750"/>
      <c r="E2" s="750"/>
      <c r="F2" s="750"/>
      <c r="G2" s="6" t="s">
        <v>44</v>
      </c>
      <c r="H2" s="21" t="s">
        <v>1425</v>
      </c>
      <c r="I2" s="180"/>
    </row>
    <row r="3" spans="1:9" s="22" customFormat="1" ht="18.95" customHeight="1">
      <c r="A3" s="749" t="s">
        <v>1396</v>
      </c>
      <c r="B3" s="750"/>
      <c r="C3" s="750"/>
      <c r="D3" s="750"/>
      <c r="E3" s="750"/>
      <c r="F3" s="750"/>
      <c r="G3" s="6" t="s">
        <v>47</v>
      </c>
      <c r="H3" s="21">
        <v>1</v>
      </c>
      <c r="I3" s="180"/>
    </row>
    <row r="4" spans="1:9">
      <c r="A4" s="23" t="s">
        <v>108</v>
      </c>
      <c r="B4" s="24"/>
      <c r="C4" s="24"/>
      <c r="D4" s="24"/>
      <c r="E4" s="24"/>
      <c r="F4" s="24"/>
      <c r="G4" s="24"/>
      <c r="H4" s="24"/>
    </row>
    <row r="6" spans="1:9">
      <c r="A6" s="24" t="s">
        <v>109</v>
      </c>
      <c r="B6" s="24"/>
      <c r="C6" s="24"/>
      <c r="D6" s="24"/>
      <c r="E6" s="24"/>
      <c r="F6" s="24"/>
      <c r="G6" s="24"/>
      <c r="H6" s="24"/>
    </row>
    <row r="7" spans="1:9">
      <c r="A7" s="26" t="s">
        <v>110</v>
      </c>
      <c r="B7" s="26" t="s">
        <v>111</v>
      </c>
      <c r="C7" s="26" t="s">
        <v>112</v>
      </c>
      <c r="D7" s="26" t="s">
        <v>113</v>
      </c>
      <c r="E7" s="26"/>
      <c r="F7" s="26"/>
      <c r="G7" s="26"/>
      <c r="H7" s="26"/>
    </row>
    <row r="8" spans="1:9">
      <c r="A8" s="27">
        <v>1114</v>
      </c>
      <c r="B8" s="25" t="s">
        <v>114</v>
      </c>
      <c r="C8" s="28">
        <v>49282749.729999997</v>
      </c>
      <c r="D8" s="25" t="s">
        <v>1397</v>
      </c>
    </row>
    <row r="9" spans="1:9">
      <c r="A9" s="27">
        <v>1115</v>
      </c>
      <c r="B9" s="25" t="s">
        <v>116</v>
      </c>
      <c r="C9" s="28">
        <v>0</v>
      </c>
    </row>
    <row r="10" spans="1:9">
      <c r="A10" s="27">
        <v>1121</v>
      </c>
      <c r="B10" s="25" t="s">
        <v>117</v>
      </c>
      <c r="C10" s="28">
        <v>0</v>
      </c>
    </row>
    <row r="11" spans="1:9">
      <c r="A11" s="27">
        <v>1211</v>
      </c>
      <c r="B11" s="25" t="s">
        <v>118</v>
      </c>
      <c r="C11" s="28">
        <v>0</v>
      </c>
    </row>
    <row r="13" spans="1:9">
      <c r="A13" s="24" t="s">
        <v>119</v>
      </c>
      <c r="B13" s="24"/>
      <c r="C13" s="24"/>
      <c r="D13" s="24"/>
      <c r="E13" s="24"/>
      <c r="F13" s="24"/>
      <c r="G13" s="24"/>
      <c r="H13" s="24"/>
    </row>
    <row r="14" spans="1:9">
      <c r="A14" s="26" t="s">
        <v>110</v>
      </c>
      <c r="B14" s="26" t="s">
        <v>111</v>
      </c>
      <c r="C14" s="26" t="s">
        <v>112</v>
      </c>
      <c r="D14" s="26">
        <v>2017</v>
      </c>
      <c r="E14" s="26">
        <v>2016</v>
      </c>
      <c r="F14" s="26">
        <v>2015</v>
      </c>
      <c r="G14" s="26">
        <v>2014</v>
      </c>
      <c r="H14" s="26" t="s">
        <v>120</v>
      </c>
    </row>
    <row r="15" spans="1:9">
      <c r="A15" s="27">
        <v>1122</v>
      </c>
      <c r="B15" s="25" t="s">
        <v>121</v>
      </c>
      <c r="C15" s="28">
        <v>108095.35</v>
      </c>
      <c r="D15" s="28">
        <v>15547.98</v>
      </c>
      <c r="E15" s="28">
        <v>18705.650000000001</v>
      </c>
      <c r="F15" s="28">
        <v>17950.48</v>
      </c>
      <c r="G15" s="28">
        <v>1146630.45</v>
      </c>
    </row>
    <row r="16" spans="1:9">
      <c r="A16" s="27">
        <v>1124</v>
      </c>
      <c r="B16" s="25" t="s">
        <v>122</v>
      </c>
      <c r="C16" s="28">
        <v>2596.33</v>
      </c>
      <c r="D16" s="28">
        <v>2596.3200000000002</v>
      </c>
      <c r="E16" s="28">
        <v>2596.3200000000002</v>
      </c>
      <c r="F16" s="28">
        <v>293624.78000000003</v>
      </c>
      <c r="G16" s="28">
        <v>268453.99</v>
      </c>
    </row>
    <row r="18" spans="1:8">
      <c r="A18" s="24" t="s">
        <v>123</v>
      </c>
      <c r="B18" s="24"/>
      <c r="C18" s="24"/>
      <c r="D18" s="24"/>
      <c r="E18" s="24"/>
      <c r="F18" s="24"/>
      <c r="G18" s="24"/>
      <c r="H18" s="24"/>
    </row>
    <row r="19" spans="1:8">
      <c r="A19" s="26" t="s">
        <v>110</v>
      </c>
      <c r="B19" s="26" t="s">
        <v>111</v>
      </c>
      <c r="C19" s="26" t="s">
        <v>112</v>
      </c>
      <c r="D19" s="26" t="s">
        <v>124</v>
      </c>
      <c r="E19" s="26" t="s">
        <v>125</v>
      </c>
      <c r="F19" s="26" t="s">
        <v>126</v>
      </c>
      <c r="G19" s="26" t="s">
        <v>127</v>
      </c>
      <c r="H19" s="26" t="s">
        <v>128</v>
      </c>
    </row>
    <row r="20" spans="1:8" ht="56.25">
      <c r="A20" s="27">
        <v>1123</v>
      </c>
      <c r="B20" s="25" t="s">
        <v>129</v>
      </c>
      <c r="C20" s="28">
        <v>208409.12</v>
      </c>
      <c r="D20" s="28">
        <v>203543.97999999998</v>
      </c>
      <c r="E20" s="28"/>
      <c r="F20" s="28">
        <v>0</v>
      </c>
      <c r="G20" s="28">
        <v>4865.1399999999994</v>
      </c>
      <c r="H20" s="165" t="s">
        <v>1398</v>
      </c>
    </row>
    <row r="21" spans="1:8" ht="22.5">
      <c r="A21" s="27">
        <v>1125</v>
      </c>
      <c r="B21" s="25" t="s">
        <v>131</v>
      </c>
      <c r="C21" s="28" t="s">
        <v>1399</v>
      </c>
      <c r="D21" s="28" t="s">
        <v>1399</v>
      </c>
      <c r="E21" s="28"/>
      <c r="F21" s="28">
        <v>0</v>
      </c>
      <c r="G21" s="28">
        <v>0</v>
      </c>
      <c r="H21" s="165" t="s">
        <v>1400</v>
      </c>
    </row>
    <row r="22" spans="1:8" ht="45">
      <c r="A22" s="27">
        <v>1131</v>
      </c>
      <c r="B22" s="25" t="s">
        <v>132</v>
      </c>
      <c r="C22" s="28">
        <v>25697255.66</v>
      </c>
      <c r="D22" s="28">
        <v>25646275.620000001</v>
      </c>
      <c r="E22" s="28">
        <v>0</v>
      </c>
      <c r="F22" s="28">
        <v>0</v>
      </c>
      <c r="G22" s="28">
        <v>50980.04</v>
      </c>
      <c r="H22" s="165" t="s">
        <v>1401</v>
      </c>
    </row>
    <row r="23" spans="1:8">
      <c r="A23" s="27">
        <v>1132</v>
      </c>
      <c r="B23" s="25" t="s">
        <v>134</v>
      </c>
      <c r="C23" s="28" t="s">
        <v>1399</v>
      </c>
      <c r="D23" s="28">
        <v>0</v>
      </c>
      <c r="E23" s="28">
        <v>0</v>
      </c>
      <c r="F23" s="28">
        <v>0</v>
      </c>
      <c r="G23" s="28">
        <v>0</v>
      </c>
    </row>
    <row r="24" spans="1:8">
      <c r="A24" s="27">
        <v>1133</v>
      </c>
      <c r="B24" s="25" t="s">
        <v>135</v>
      </c>
      <c r="C24" s="28" t="s">
        <v>1399</v>
      </c>
      <c r="D24" s="28">
        <v>0</v>
      </c>
      <c r="E24" s="28">
        <v>0</v>
      </c>
      <c r="F24" s="28">
        <v>0</v>
      </c>
      <c r="G24" s="28">
        <v>0</v>
      </c>
    </row>
    <row r="25" spans="1:8">
      <c r="A25" s="27">
        <v>1134</v>
      </c>
      <c r="B25" s="25" t="s">
        <v>136</v>
      </c>
      <c r="C25" s="28" t="s">
        <v>1399</v>
      </c>
      <c r="D25" s="28" t="s">
        <v>1399</v>
      </c>
      <c r="E25" s="28">
        <v>0</v>
      </c>
      <c r="F25" s="28">
        <v>0</v>
      </c>
      <c r="G25" s="28">
        <v>0</v>
      </c>
    </row>
    <row r="26" spans="1:8">
      <c r="A26" s="27">
        <v>1139</v>
      </c>
      <c r="B26" s="25" t="s">
        <v>137</v>
      </c>
      <c r="C26" s="28" t="s">
        <v>1399</v>
      </c>
      <c r="D26" s="28">
        <v>0</v>
      </c>
      <c r="E26" s="28">
        <v>0</v>
      </c>
      <c r="F26" s="28">
        <v>0</v>
      </c>
      <c r="G26" s="28">
        <v>0</v>
      </c>
    </row>
    <row r="28" spans="1:8">
      <c r="A28" s="24" t="s">
        <v>138</v>
      </c>
      <c r="B28" s="24"/>
      <c r="C28" s="24"/>
      <c r="D28" s="24"/>
      <c r="E28" s="24"/>
      <c r="F28" s="24"/>
      <c r="G28" s="24"/>
      <c r="H28" s="24"/>
    </row>
    <row r="29" spans="1:8">
      <c r="A29" s="26" t="s">
        <v>110</v>
      </c>
      <c r="B29" s="26" t="s">
        <v>111</v>
      </c>
      <c r="C29" s="26" t="s">
        <v>112</v>
      </c>
      <c r="D29" s="26" t="s">
        <v>139</v>
      </c>
      <c r="E29" s="26" t="s">
        <v>140</v>
      </c>
      <c r="F29" s="26" t="s">
        <v>141</v>
      </c>
      <c r="G29" s="26" t="s">
        <v>142</v>
      </c>
      <c r="H29" s="26"/>
    </row>
    <row r="30" spans="1:8">
      <c r="A30" s="27">
        <v>1140</v>
      </c>
      <c r="B30" s="25" t="s">
        <v>143</v>
      </c>
      <c r="C30" s="28" t="s">
        <v>713</v>
      </c>
    </row>
    <row r="31" spans="1:8">
      <c r="A31" s="27">
        <v>1141</v>
      </c>
      <c r="B31" s="25" t="s">
        <v>144</v>
      </c>
      <c r="C31" s="28">
        <v>0</v>
      </c>
    </row>
    <row r="32" spans="1:8">
      <c r="A32" s="27">
        <v>1142</v>
      </c>
      <c r="B32" s="25" t="s">
        <v>145</v>
      </c>
      <c r="C32" s="28">
        <v>0</v>
      </c>
    </row>
    <row r="33" spans="1:8">
      <c r="A33" s="27">
        <v>1143</v>
      </c>
      <c r="B33" s="25" t="s">
        <v>146</v>
      </c>
      <c r="C33" s="28">
        <v>0</v>
      </c>
    </row>
    <row r="34" spans="1:8">
      <c r="A34" s="27">
        <v>1144</v>
      </c>
      <c r="B34" s="25" t="s">
        <v>147</v>
      </c>
      <c r="C34" s="28">
        <v>0</v>
      </c>
    </row>
    <row r="35" spans="1:8">
      <c r="A35" s="27">
        <v>1145</v>
      </c>
      <c r="B35" s="25" t="s">
        <v>148</v>
      </c>
      <c r="C35" s="28">
        <v>0</v>
      </c>
    </row>
    <row r="37" spans="1:8">
      <c r="A37" s="24" t="s">
        <v>149</v>
      </c>
      <c r="B37" s="24"/>
      <c r="C37" s="24"/>
      <c r="D37" s="24"/>
      <c r="E37" s="24"/>
      <c r="F37" s="24"/>
      <c r="G37" s="24"/>
      <c r="H37" s="24"/>
    </row>
    <row r="38" spans="1:8">
      <c r="A38" s="26" t="s">
        <v>110</v>
      </c>
      <c r="B38" s="26" t="s">
        <v>111</v>
      </c>
      <c r="C38" s="26" t="s">
        <v>112</v>
      </c>
      <c r="D38" s="26" t="s">
        <v>150</v>
      </c>
      <c r="E38" s="26" t="s">
        <v>151</v>
      </c>
      <c r="F38" s="26" t="s">
        <v>152</v>
      </c>
      <c r="G38" s="26"/>
      <c r="H38" s="26"/>
    </row>
    <row r="39" spans="1:8">
      <c r="A39" s="27">
        <v>1150</v>
      </c>
      <c r="B39" s="25" t="s">
        <v>153</v>
      </c>
      <c r="C39" s="28" t="s">
        <v>713</v>
      </c>
    </row>
    <row r="40" spans="1:8">
      <c r="A40" s="27">
        <v>1151</v>
      </c>
      <c r="B40" s="25" t="s">
        <v>154</v>
      </c>
      <c r="C40" s="28">
        <v>0</v>
      </c>
    </row>
    <row r="42" spans="1:8">
      <c r="A42" s="24" t="s">
        <v>155</v>
      </c>
      <c r="B42" s="24"/>
      <c r="C42" s="24"/>
      <c r="D42" s="24"/>
      <c r="E42" s="24"/>
      <c r="F42" s="24"/>
      <c r="G42" s="24"/>
      <c r="H42" s="24"/>
    </row>
    <row r="43" spans="1:8">
      <c r="A43" s="26" t="s">
        <v>110</v>
      </c>
      <c r="B43" s="26" t="s">
        <v>111</v>
      </c>
      <c r="C43" s="26" t="s">
        <v>112</v>
      </c>
      <c r="D43" s="26" t="s">
        <v>113</v>
      </c>
      <c r="E43" s="26" t="s">
        <v>128</v>
      </c>
      <c r="F43" s="26"/>
      <c r="G43" s="26"/>
      <c r="H43" s="26"/>
    </row>
    <row r="44" spans="1:8">
      <c r="A44" s="27">
        <v>1213</v>
      </c>
      <c r="B44" s="25" t="s">
        <v>156</v>
      </c>
      <c r="C44" s="28" t="s">
        <v>713</v>
      </c>
    </row>
    <row r="46" spans="1:8">
      <c r="A46" s="24" t="s">
        <v>157</v>
      </c>
      <c r="B46" s="24"/>
      <c r="C46" s="24"/>
      <c r="D46" s="24"/>
      <c r="E46" s="24"/>
      <c r="F46" s="24"/>
      <c r="G46" s="24"/>
      <c r="H46" s="24"/>
    </row>
    <row r="47" spans="1:8">
      <c r="A47" s="26" t="s">
        <v>110</v>
      </c>
      <c r="B47" s="26" t="s">
        <v>111</v>
      </c>
      <c r="C47" s="26" t="s">
        <v>112</v>
      </c>
      <c r="D47" s="26"/>
      <c r="E47" s="26"/>
      <c r="F47" s="26"/>
      <c r="G47" s="26"/>
      <c r="H47" s="26"/>
    </row>
    <row r="48" spans="1:8">
      <c r="A48" s="27">
        <v>1214</v>
      </c>
      <c r="B48" s="25" t="s">
        <v>158</v>
      </c>
      <c r="C48" s="28">
        <v>2514077.21</v>
      </c>
    </row>
    <row r="50" spans="1:9">
      <c r="A50" s="24" t="s">
        <v>159</v>
      </c>
      <c r="B50" s="24"/>
      <c r="C50" s="24"/>
      <c r="D50" s="24"/>
      <c r="E50" s="24"/>
      <c r="F50" s="24"/>
      <c r="G50" s="24"/>
      <c r="H50" s="24"/>
      <c r="I50" s="181"/>
    </row>
    <row r="51" spans="1:9">
      <c r="A51" s="26" t="s">
        <v>110</v>
      </c>
      <c r="B51" s="26" t="s">
        <v>111</v>
      </c>
      <c r="C51" s="26" t="s">
        <v>112</v>
      </c>
      <c r="D51" s="26" t="s">
        <v>160</v>
      </c>
      <c r="E51" s="26" t="s">
        <v>161</v>
      </c>
      <c r="F51" s="26" t="s">
        <v>150</v>
      </c>
      <c r="G51" s="26" t="s">
        <v>162</v>
      </c>
      <c r="H51" s="26" t="s">
        <v>163</v>
      </c>
      <c r="I51" s="182" t="s">
        <v>164</v>
      </c>
    </row>
    <row r="52" spans="1:9" ht="22.5">
      <c r="A52" s="27">
        <v>1230</v>
      </c>
      <c r="B52" s="25" t="s">
        <v>165</v>
      </c>
      <c r="C52" s="28">
        <v>236800367.53</v>
      </c>
      <c r="D52" s="28">
        <v>10745619.84</v>
      </c>
      <c r="E52" s="28">
        <v>106238736.33</v>
      </c>
      <c r="F52" s="25" t="s">
        <v>166</v>
      </c>
      <c r="G52" s="25" t="s">
        <v>1402</v>
      </c>
      <c r="H52" s="25" t="s">
        <v>1402</v>
      </c>
      <c r="I52" s="165" t="s">
        <v>1402</v>
      </c>
    </row>
    <row r="53" spans="1:9">
      <c r="A53" s="27">
        <v>1231</v>
      </c>
      <c r="B53" s="25" t="s">
        <v>168</v>
      </c>
      <c r="C53" s="28" t="s">
        <v>1399</v>
      </c>
      <c r="D53" s="28"/>
      <c r="E53" s="28"/>
    </row>
    <row r="54" spans="1:9">
      <c r="A54" s="27">
        <v>1232</v>
      </c>
      <c r="B54" s="25" t="s">
        <v>170</v>
      </c>
      <c r="C54" s="28" t="s">
        <v>1399</v>
      </c>
      <c r="D54" s="28"/>
      <c r="E54" s="28"/>
    </row>
    <row r="55" spans="1:9" ht="22.5">
      <c r="A55" s="27">
        <v>1233</v>
      </c>
      <c r="B55" s="25" t="s">
        <v>171</v>
      </c>
      <c r="C55" s="28">
        <v>231531138.34</v>
      </c>
      <c r="D55" s="28">
        <v>10745619.84</v>
      </c>
      <c r="E55" s="28">
        <v>106238736.33</v>
      </c>
      <c r="F55" s="25" t="s">
        <v>166</v>
      </c>
      <c r="G55" s="25" t="s">
        <v>1402</v>
      </c>
      <c r="H55" s="25" t="s">
        <v>1402</v>
      </c>
      <c r="I55" s="165" t="s">
        <v>1402</v>
      </c>
    </row>
    <row r="56" spans="1:9">
      <c r="A56" s="27">
        <v>1234</v>
      </c>
      <c r="B56" s="25" t="s">
        <v>172</v>
      </c>
      <c r="C56" s="28" t="s">
        <v>1399</v>
      </c>
      <c r="D56" s="28"/>
      <c r="E56" s="28"/>
    </row>
    <row r="57" spans="1:9">
      <c r="A57" s="27">
        <v>1235</v>
      </c>
      <c r="B57" s="25" t="s">
        <v>173</v>
      </c>
      <c r="C57" s="28" t="s">
        <v>1399</v>
      </c>
      <c r="D57" s="28"/>
      <c r="E57" s="28"/>
    </row>
    <row r="58" spans="1:9">
      <c r="A58" s="27">
        <v>1236</v>
      </c>
      <c r="B58" s="25" t="s">
        <v>174</v>
      </c>
      <c r="C58" s="28">
        <v>5269229.1900000004</v>
      </c>
      <c r="D58" s="28"/>
      <c r="E58" s="28"/>
    </row>
    <row r="59" spans="1:9">
      <c r="A59" s="27">
        <v>1239</v>
      </c>
      <c r="B59" s="25" t="s">
        <v>175</v>
      </c>
      <c r="C59" s="28" t="s">
        <v>1399</v>
      </c>
      <c r="D59" s="28"/>
      <c r="E59" s="28"/>
    </row>
    <row r="60" spans="1:9" ht="22.5">
      <c r="A60" s="27">
        <v>1240</v>
      </c>
      <c r="B60" s="25" t="s">
        <v>176</v>
      </c>
      <c r="C60" s="28">
        <v>18276176.82</v>
      </c>
      <c r="D60" s="28">
        <v>795524.57</v>
      </c>
      <c r="E60" s="28">
        <v>10212564.060000001</v>
      </c>
      <c r="F60" s="25" t="s">
        <v>166</v>
      </c>
      <c r="G60" s="25" t="s">
        <v>1402</v>
      </c>
      <c r="H60" s="25" t="s">
        <v>1402</v>
      </c>
      <c r="I60" s="165" t="s">
        <v>1402</v>
      </c>
    </row>
    <row r="61" spans="1:9" ht="22.5">
      <c r="A61" s="27">
        <v>1241</v>
      </c>
      <c r="B61" s="25" t="s">
        <v>177</v>
      </c>
      <c r="C61" s="28">
        <v>7969718.3499999996</v>
      </c>
      <c r="D61" s="28">
        <v>316790.49956666667</v>
      </c>
      <c r="E61" s="28">
        <v>2419126.2645166665</v>
      </c>
      <c r="F61" s="25" t="s">
        <v>166</v>
      </c>
      <c r="G61" s="25" t="s">
        <v>1402</v>
      </c>
      <c r="H61" s="25" t="s">
        <v>1402</v>
      </c>
      <c r="I61" s="165" t="s">
        <v>1402</v>
      </c>
    </row>
    <row r="62" spans="1:9" ht="22.5">
      <c r="A62" s="27">
        <v>1242</v>
      </c>
      <c r="B62" s="25" t="s">
        <v>179</v>
      </c>
      <c r="C62" s="28">
        <v>1297884.5</v>
      </c>
      <c r="D62" s="28">
        <v>9730.727041666667</v>
      </c>
      <c r="E62" s="28">
        <v>1240547.7636527775</v>
      </c>
      <c r="F62" s="25" t="s">
        <v>166</v>
      </c>
      <c r="G62" s="25" t="s">
        <v>1402</v>
      </c>
      <c r="H62" s="25" t="s">
        <v>1402</v>
      </c>
      <c r="I62" s="165" t="s">
        <v>1402</v>
      </c>
    </row>
    <row r="63" spans="1:9" ht="22.5">
      <c r="A63" s="27">
        <v>1243</v>
      </c>
      <c r="B63" s="25" t="s">
        <v>181</v>
      </c>
      <c r="C63" s="28">
        <v>9880</v>
      </c>
      <c r="D63" s="28"/>
      <c r="E63" s="28">
        <v>9880</v>
      </c>
      <c r="F63" s="25" t="s">
        <v>166</v>
      </c>
      <c r="G63" s="25" t="s">
        <v>1402</v>
      </c>
      <c r="H63" s="25" t="s">
        <v>1402</v>
      </c>
      <c r="I63" s="165" t="s">
        <v>1402</v>
      </c>
    </row>
    <row r="64" spans="1:9" ht="22.5">
      <c r="A64" s="27">
        <v>1244</v>
      </c>
      <c r="B64" s="25" t="s">
        <v>182</v>
      </c>
      <c r="C64" s="28">
        <v>1496968.76</v>
      </c>
      <c r="D64" s="28">
        <v>91176.167000000016</v>
      </c>
      <c r="E64" s="28">
        <v>1196744.7224166663</v>
      </c>
      <c r="F64" s="25" t="s">
        <v>166</v>
      </c>
      <c r="G64" s="25" t="s">
        <v>1402</v>
      </c>
      <c r="H64" s="25" t="s">
        <v>1402</v>
      </c>
      <c r="I64" s="165" t="s">
        <v>1402</v>
      </c>
    </row>
    <row r="65" spans="1:9" ht="22.5">
      <c r="A65" s="27">
        <v>1245</v>
      </c>
      <c r="B65" s="25" t="s">
        <v>184</v>
      </c>
      <c r="C65" s="28">
        <v>102034.8</v>
      </c>
      <c r="D65" s="28"/>
      <c r="E65" s="28">
        <v>102034.8</v>
      </c>
      <c r="F65" s="25" t="s">
        <v>166</v>
      </c>
      <c r="G65" s="25" t="s">
        <v>1402</v>
      </c>
      <c r="H65" s="25" t="s">
        <v>1402</v>
      </c>
      <c r="I65" s="165" t="s">
        <v>1402</v>
      </c>
    </row>
    <row r="66" spans="1:9" ht="22.5">
      <c r="A66" s="27">
        <v>1246</v>
      </c>
      <c r="B66" s="25" t="s">
        <v>186</v>
      </c>
      <c r="C66" s="28">
        <v>7399690.4100000001</v>
      </c>
      <c r="D66" s="28">
        <v>377827.17141666671</v>
      </c>
      <c r="E66" s="28">
        <v>5244230.5084444406</v>
      </c>
      <c r="F66" s="25" t="s">
        <v>166</v>
      </c>
      <c r="G66" s="25" t="s">
        <v>1402</v>
      </c>
      <c r="H66" s="25" t="s">
        <v>1402</v>
      </c>
      <c r="I66" s="165" t="s">
        <v>1402</v>
      </c>
    </row>
    <row r="67" spans="1:9">
      <c r="A67" s="27">
        <v>1247</v>
      </c>
      <c r="B67" s="25" t="s">
        <v>188</v>
      </c>
      <c r="C67" s="28">
        <v>0</v>
      </c>
      <c r="D67" s="28"/>
      <c r="E67" s="28"/>
    </row>
    <row r="68" spans="1:9">
      <c r="A68" s="27">
        <v>1248</v>
      </c>
      <c r="B68" s="25" t="s">
        <v>189</v>
      </c>
      <c r="C68" s="28">
        <v>0</v>
      </c>
      <c r="D68" s="28"/>
      <c r="E68" s="28"/>
    </row>
    <row r="70" spans="1:9">
      <c r="A70" s="24" t="s">
        <v>190</v>
      </c>
      <c r="B70" s="24"/>
      <c r="C70" s="24"/>
      <c r="D70" s="24"/>
      <c r="E70" s="24"/>
      <c r="F70" s="24"/>
      <c r="G70" s="24"/>
      <c r="H70" s="24"/>
      <c r="I70" s="181"/>
    </row>
    <row r="71" spans="1:9">
      <c r="A71" s="26" t="s">
        <v>110</v>
      </c>
      <c r="B71" s="26" t="s">
        <v>111</v>
      </c>
      <c r="C71" s="26" t="s">
        <v>112</v>
      </c>
      <c r="D71" s="26" t="s">
        <v>191</v>
      </c>
      <c r="E71" s="26" t="s">
        <v>192</v>
      </c>
      <c r="F71" s="26" t="s">
        <v>150</v>
      </c>
      <c r="G71" s="26" t="s">
        <v>162</v>
      </c>
      <c r="H71" s="26" t="s">
        <v>163</v>
      </c>
      <c r="I71" s="182" t="s">
        <v>164</v>
      </c>
    </row>
    <row r="72" spans="1:9" ht="22.5">
      <c r="A72" s="27">
        <v>1250</v>
      </c>
      <c r="B72" s="25" t="s">
        <v>193</v>
      </c>
      <c r="C72" s="28">
        <v>637584.17000000004</v>
      </c>
      <c r="D72" s="28">
        <v>46931.72</v>
      </c>
      <c r="E72" s="28">
        <v>539041.73</v>
      </c>
      <c r="F72" s="25" t="s">
        <v>166</v>
      </c>
      <c r="G72" s="25" t="s">
        <v>1402</v>
      </c>
      <c r="H72" s="25" t="s">
        <v>1402</v>
      </c>
      <c r="I72" s="165" t="s">
        <v>1402</v>
      </c>
    </row>
    <row r="73" spans="1:9" ht="22.5">
      <c r="A73" s="27">
        <v>1251</v>
      </c>
      <c r="B73" s="25" t="s">
        <v>194</v>
      </c>
      <c r="C73" s="28">
        <v>133000</v>
      </c>
      <c r="D73" s="28">
        <v>23935</v>
      </c>
      <c r="E73" s="28">
        <v>133000</v>
      </c>
      <c r="F73" s="25" t="s">
        <v>166</v>
      </c>
      <c r="G73" s="25" t="s">
        <v>1402</v>
      </c>
      <c r="H73" s="25" t="s">
        <v>1402</v>
      </c>
      <c r="I73" s="165" t="s">
        <v>1402</v>
      </c>
    </row>
    <row r="74" spans="1:9">
      <c r="A74" s="27">
        <v>1252</v>
      </c>
      <c r="B74" s="25" t="s">
        <v>195</v>
      </c>
      <c r="C74" s="28">
        <v>89291.78</v>
      </c>
      <c r="D74" s="28"/>
      <c r="E74" s="28"/>
    </row>
    <row r="75" spans="1:9">
      <c r="A75" s="27">
        <v>1253</v>
      </c>
      <c r="B75" s="25" t="s">
        <v>196</v>
      </c>
      <c r="C75" s="28" t="s">
        <v>1399</v>
      </c>
      <c r="D75" s="28"/>
      <c r="E75" s="28"/>
    </row>
    <row r="76" spans="1:9" ht="22.5">
      <c r="A76" s="27">
        <v>1254</v>
      </c>
      <c r="B76" s="25" t="s">
        <v>197</v>
      </c>
      <c r="C76" s="28">
        <v>415292.39</v>
      </c>
      <c r="D76" s="28">
        <v>22996.720000000001</v>
      </c>
      <c r="E76" s="28">
        <v>406041.72499999998</v>
      </c>
      <c r="F76" s="25" t="s">
        <v>166</v>
      </c>
      <c r="G76" s="25" t="s">
        <v>1402</v>
      </c>
      <c r="H76" s="25" t="s">
        <v>1402</v>
      </c>
      <c r="I76" s="165" t="s">
        <v>1402</v>
      </c>
    </row>
    <row r="77" spans="1:9">
      <c r="A77" s="27">
        <v>1259</v>
      </c>
      <c r="B77" s="25" t="s">
        <v>198</v>
      </c>
      <c r="C77" s="28" t="s">
        <v>1399</v>
      </c>
      <c r="D77" s="28"/>
      <c r="E77" s="28"/>
    </row>
    <row r="78" spans="1:9">
      <c r="A78" s="27">
        <v>1270</v>
      </c>
      <c r="B78" s="25" t="s">
        <v>199</v>
      </c>
      <c r="C78" s="28">
        <v>660579.64</v>
      </c>
      <c r="D78" s="28"/>
      <c r="E78" s="28"/>
    </row>
    <row r="79" spans="1:9">
      <c r="A79" s="27">
        <v>1271</v>
      </c>
      <c r="B79" s="25" t="s">
        <v>200</v>
      </c>
      <c r="C79" s="28" t="s">
        <v>1399</v>
      </c>
      <c r="D79" s="28"/>
      <c r="E79" s="28"/>
    </row>
    <row r="80" spans="1:9">
      <c r="A80" s="27">
        <v>1272</v>
      </c>
      <c r="B80" s="25" t="s">
        <v>201</v>
      </c>
      <c r="C80" s="28" t="s">
        <v>1399</v>
      </c>
      <c r="D80" s="28"/>
      <c r="E80" s="28"/>
    </row>
    <row r="81" spans="1:8">
      <c r="A81" s="27">
        <v>1273</v>
      </c>
      <c r="B81" s="25" t="s">
        <v>202</v>
      </c>
      <c r="C81" s="28" t="s">
        <v>1399</v>
      </c>
      <c r="D81" s="28"/>
      <c r="E81" s="28"/>
    </row>
    <row r="82" spans="1:8">
      <c r="A82" s="27">
        <v>1274</v>
      </c>
      <c r="B82" s="25" t="s">
        <v>203</v>
      </c>
      <c r="C82" s="28" t="s">
        <v>1399</v>
      </c>
      <c r="D82" s="28"/>
      <c r="E82" s="28"/>
    </row>
    <row r="83" spans="1:8">
      <c r="A83" s="27">
        <v>1275</v>
      </c>
      <c r="B83" s="25" t="s">
        <v>204</v>
      </c>
      <c r="C83" s="28" t="s">
        <v>1399</v>
      </c>
      <c r="D83" s="28"/>
      <c r="E83" s="28"/>
    </row>
    <row r="84" spans="1:8">
      <c r="A84" s="27">
        <v>1279</v>
      </c>
      <c r="B84" s="25" t="s">
        <v>205</v>
      </c>
      <c r="C84" s="28">
        <v>660579.64</v>
      </c>
      <c r="D84" s="28"/>
      <c r="E84" s="28"/>
    </row>
    <row r="86" spans="1:8">
      <c r="A86" s="24" t="s">
        <v>206</v>
      </c>
      <c r="B86" s="24"/>
      <c r="C86" s="24"/>
      <c r="D86" s="24"/>
      <c r="E86" s="24"/>
      <c r="F86" s="24"/>
      <c r="G86" s="24"/>
      <c r="H86" s="24"/>
    </row>
    <row r="87" spans="1:8">
      <c r="A87" s="26" t="s">
        <v>110</v>
      </c>
      <c r="B87" s="26" t="s">
        <v>111</v>
      </c>
      <c r="C87" s="26" t="s">
        <v>112</v>
      </c>
      <c r="D87" s="26" t="s">
        <v>207</v>
      </c>
      <c r="E87" s="26"/>
      <c r="F87" s="26"/>
      <c r="G87" s="26"/>
      <c r="H87" s="26"/>
    </row>
    <row r="88" spans="1:8">
      <c r="A88" s="27">
        <v>1160</v>
      </c>
      <c r="B88" s="25" t="s">
        <v>208</v>
      </c>
      <c r="C88" s="28">
        <v>-0.14000000000000001</v>
      </c>
      <c r="D88" s="759" t="s">
        <v>1403</v>
      </c>
      <c r="E88" s="759"/>
      <c r="F88" s="759"/>
      <c r="G88" s="759"/>
      <c r="H88" s="759"/>
    </row>
    <row r="89" spans="1:8">
      <c r="A89" s="27">
        <v>1161</v>
      </c>
      <c r="B89" s="25" t="s">
        <v>209</v>
      </c>
      <c r="C89" s="28">
        <v>-0.14000000000000001</v>
      </c>
      <c r="D89" s="759"/>
      <c r="E89" s="759"/>
      <c r="F89" s="759"/>
      <c r="G89" s="759"/>
      <c r="H89" s="759"/>
    </row>
    <row r="90" spans="1:8">
      <c r="A90" s="27">
        <v>1162</v>
      </c>
      <c r="B90" s="25" t="s">
        <v>210</v>
      </c>
      <c r="C90" s="28">
        <v>0</v>
      </c>
      <c r="D90" s="759"/>
      <c r="E90" s="759"/>
      <c r="F90" s="759"/>
      <c r="G90" s="759"/>
      <c r="H90" s="759"/>
    </row>
    <row r="92" spans="1:8">
      <c r="A92" s="24" t="s">
        <v>211</v>
      </c>
      <c r="B92" s="24"/>
      <c r="C92" s="24"/>
      <c r="D92" s="24"/>
      <c r="E92" s="24"/>
      <c r="F92" s="24"/>
      <c r="G92" s="24"/>
      <c r="H92" s="24"/>
    </row>
    <row r="93" spans="1:8">
      <c r="A93" s="26" t="s">
        <v>110</v>
      </c>
      <c r="B93" s="26" t="s">
        <v>111</v>
      </c>
      <c r="C93" s="26" t="s">
        <v>112</v>
      </c>
      <c r="D93" s="26" t="s">
        <v>128</v>
      </c>
      <c r="E93" s="26"/>
      <c r="F93" s="26"/>
      <c r="G93" s="26"/>
      <c r="H93" s="26"/>
    </row>
    <row r="94" spans="1:8">
      <c r="A94" s="27">
        <v>1290</v>
      </c>
      <c r="B94" s="25" t="s">
        <v>212</v>
      </c>
      <c r="C94" s="28" t="s">
        <v>713</v>
      </c>
    </row>
    <row r="95" spans="1:8">
      <c r="A95" s="27">
        <v>1291</v>
      </c>
      <c r="B95" s="25" t="s">
        <v>213</v>
      </c>
      <c r="C95" s="28">
        <v>0</v>
      </c>
    </row>
    <row r="96" spans="1:8">
      <c r="A96" s="27">
        <v>1292</v>
      </c>
      <c r="B96" s="25" t="s">
        <v>214</v>
      </c>
      <c r="C96" s="28">
        <v>0</v>
      </c>
    </row>
    <row r="97" spans="1:8">
      <c r="A97" s="27">
        <v>1293</v>
      </c>
      <c r="B97" s="25" t="s">
        <v>215</v>
      </c>
      <c r="C97" s="28">
        <v>0</v>
      </c>
    </row>
    <row r="99" spans="1:8">
      <c r="A99" s="24" t="s">
        <v>216</v>
      </c>
      <c r="B99" s="24"/>
      <c r="C99" s="24"/>
      <c r="D99" s="24"/>
      <c r="E99" s="24"/>
      <c r="F99" s="24"/>
      <c r="G99" s="24"/>
      <c r="H99" s="24"/>
    </row>
    <row r="100" spans="1:8">
      <c r="A100" s="26" t="s">
        <v>110</v>
      </c>
      <c r="B100" s="26" t="s">
        <v>111</v>
      </c>
      <c r="C100" s="26" t="s">
        <v>112</v>
      </c>
      <c r="D100" s="26" t="s">
        <v>124</v>
      </c>
      <c r="E100" s="26" t="s">
        <v>125</v>
      </c>
      <c r="F100" s="26" t="s">
        <v>126</v>
      </c>
      <c r="G100" s="26" t="s">
        <v>217</v>
      </c>
      <c r="H100" s="26" t="s">
        <v>218</v>
      </c>
    </row>
    <row r="101" spans="1:8">
      <c r="A101" s="27">
        <v>2110</v>
      </c>
      <c r="B101" s="25" t="s">
        <v>219</v>
      </c>
      <c r="C101" s="28">
        <v>5424031.2300000004</v>
      </c>
      <c r="D101" s="28">
        <v>6882405.21</v>
      </c>
      <c r="E101" s="28">
        <v>0</v>
      </c>
      <c r="F101" s="28">
        <v>0</v>
      </c>
      <c r="G101" s="28">
        <v>306667.23000000004</v>
      </c>
    </row>
    <row r="102" spans="1:8" ht="22.5">
      <c r="A102" s="27">
        <v>2111</v>
      </c>
      <c r="B102" s="25" t="s">
        <v>220</v>
      </c>
      <c r="C102" s="28">
        <v>910.4</v>
      </c>
      <c r="D102" s="28">
        <v>0</v>
      </c>
      <c r="E102" s="28">
        <v>0</v>
      </c>
      <c r="F102" s="28">
        <v>0</v>
      </c>
      <c r="G102" s="28">
        <v>910.4</v>
      </c>
      <c r="H102" s="165" t="s">
        <v>1404</v>
      </c>
    </row>
    <row r="103" spans="1:8" ht="33.75">
      <c r="A103" s="27">
        <v>2112</v>
      </c>
      <c r="B103" s="25" t="s">
        <v>221</v>
      </c>
      <c r="C103" s="28">
        <v>3450</v>
      </c>
      <c r="D103" s="28">
        <v>1765041.21</v>
      </c>
      <c r="E103" s="28">
        <v>0</v>
      </c>
      <c r="F103" s="28">
        <v>0</v>
      </c>
      <c r="G103" s="28">
        <v>3450</v>
      </c>
      <c r="H103" s="165" t="s">
        <v>1405</v>
      </c>
    </row>
    <row r="104" spans="1:8">
      <c r="A104" s="27">
        <v>2113</v>
      </c>
      <c r="B104" s="25" t="s">
        <v>222</v>
      </c>
      <c r="C104" s="28" t="s">
        <v>1399</v>
      </c>
      <c r="D104" s="28" t="s">
        <v>1399</v>
      </c>
      <c r="E104" s="28">
        <v>0</v>
      </c>
      <c r="F104" s="28">
        <v>0</v>
      </c>
      <c r="G104" s="28">
        <v>0</v>
      </c>
      <c r="H104" s="165"/>
    </row>
    <row r="105" spans="1:8">
      <c r="A105" s="27">
        <v>2114</v>
      </c>
      <c r="B105" s="25" t="s">
        <v>223</v>
      </c>
      <c r="C105" s="28" t="s">
        <v>1399</v>
      </c>
      <c r="D105" s="28">
        <v>0</v>
      </c>
      <c r="E105" s="28">
        <v>0</v>
      </c>
      <c r="F105" s="28">
        <v>0</v>
      </c>
      <c r="G105" s="28">
        <v>0</v>
      </c>
      <c r="H105" s="165"/>
    </row>
    <row r="106" spans="1:8">
      <c r="A106" s="27">
        <v>2115</v>
      </c>
      <c r="B106" s="25" t="s">
        <v>224</v>
      </c>
      <c r="C106" s="28" t="s">
        <v>1399</v>
      </c>
      <c r="D106" s="28">
        <v>0</v>
      </c>
      <c r="E106" s="28">
        <v>0</v>
      </c>
      <c r="F106" s="28">
        <v>0</v>
      </c>
      <c r="G106" s="28">
        <v>0</v>
      </c>
      <c r="H106" s="165"/>
    </row>
    <row r="107" spans="1:8">
      <c r="A107" s="27">
        <v>2116</v>
      </c>
      <c r="B107" s="25" t="s">
        <v>225</v>
      </c>
      <c r="C107" s="28" t="s">
        <v>1399</v>
      </c>
      <c r="D107" s="28">
        <v>0</v>
      </c>
      <c r="E107" s="28">
        <v>0</v>
      </c>
      <c r="F107" s="28">
        <v>0</v>
      </c>
      <c r="G107" s="28">
        <v>0</v>
      </c>
      <c r="H107" s="165"/>
    </row>
    <row r="108" spans="1:8" ht="33.75">
      <c r="A108" s="27">
        <v>2117</v>
      </c>
      <c r="B108" s="25" t="s">
        <v>226</v>
      </c>
      <c r="C108" s="28">
        <v>5114829.33</v>
      </c>
      <c r="D108" s="28">
        <v>5114829.33</v>
      </c>
      <c r="E108" s="28">
        <v>0</v>
      </c>
      <c r="F108" s="28">
        <v>0</v>
      </c>
      <c r="G108" s="28">
        <v>0</v>
      </c>
      <c r="H108" s="165" t="s">
        <v>1406</v>
      </c>
    </row>
    <row r="109" spans="1:8">
      <c r="A109" s="27">
        <v>2118</v>
      </c>
      <c r="B109" s="25" t="s">
        <v>227</v>
      </c>
      <c r="C109" s="28" t="s">
        <v>1399</v>
      </c>
      <c r="D109" s="28">
        <v>0</v>
      </c>
      <c r="E109" s="28">
        <v>0</v>
      </c>
      <c r="F109" s="28">
        <v>0</v>
      </c>
      <c r="G109" s="28">
        <v>0</v>
      </c>
      <c r="H109" s="165"/>
    </row>
    <row r="110" spans="1:8" ht="56.25">
      <c r="A110" s="27">
        <v>2119</v>
      </c>
      <c r="B110" s="25" t="s">
        <v>228</v>
      </c>
      <c r="C110" s="28">
        <v>304841.5</v>
      </c>
      <c r="D110" s="28">
        <v>2534.6699999999837</v>
      </c>
      <c r="E110" s="28">
        <v>0</v>
      </c>
      <c r="F110" s="28"/>
      <c r="G110" s="28">
        <v>302306.83</v>
      </c>
      <c r="H110" s="165" t="s">
        <v>1407</v>
      </c>
    </row>
    <row r="111" spans="1:8">
      <c r="A111" s="27">
        <v>2120</v>
      </c>
      <c r="B111" s="25" t="s">
        <v>229</v>
      </c>
      <c r="C111" s="28" t="s">
        <v>1399</v>
      </c>
      <c r="D111" s="28">
        <v>0</v>
      </c>
      <c r="E111" s="28">
        <v>0</v>
      </c>
      <c r="F111" s="28">
        <v>0</v>
      </c>
      <c r="G111" s="28">
        <v>0</v>
      </c>
      <c r="H111" s="165"/>
    </row>
    <row r="112" spans="1:8">
      <c r="A112" s="27">
        <v>2121</v>
      </c>
      <c r="B112" s="25" t="s">
        <v>230</v>
      </c>
      <c r="C112" s="28" t="s">
        <v>1399</v>
      </c>
      <c r="D112" s="28">
        <v>0</v>
      </c>
      <c r="E112" s="28">
        <v>0</v>
      </c>
      <c r="F112" s="28">
        <v>0</v>
      </c>
      <c r="G112" s="28">
        <v>0</v>
      </c>
    </row>
    <row r="113" spans="1:8">
      <c r="A113" s="27">
        <v>2122</v>
      </c>
      <c r="B113" s="25" t="s">
        <v>231</v>
      </c>
      <c r="C113" s="28" t="s">
        <v>1399</v>
      </c>
      <c r="D113" s="28">
        <v>0</v>
      </c>
      <c r="E113" s="28">
        <v>0</v>
      </c>
      <c r="F113" s="28">
        <v>0</v>
      </c>
      <c r="G113" s="28">
        <v>0</v>
      </c>
    </row>
    <row r="114" spans="1:8">
      <c r="A114" s="27">
        <v>2129</v>
      </c>
      <c r="B114" s="25" t="s">
        <v>232</v>
      </c>
      <c r="C114" s="28" t="s">
        <v>1399</v>
      </c>
      <c r="D114" s="28">
        <v>0</v>
      </c>
      <c r="E114" s="28">
        <v>0</v>
      </c>
      <c r="F114" s="28">
        <v>0</v>
      </c>
      <c r="G114" s="28">
        <v>0</v>
      </c>
    </row>
    <row r="116" spans="1:8">
      <c r="A116" s="24" t="s">
        <v>233</v>
      </c>
      <c r="B116" s="24"/>
      <c r="C116" s="24"/>
      <c r="D116" s="24"/>
      <c r="E116" s="24"/>
      <c r="F116" s="24"/>
      <c r="G116" s="24"/>
      <c r="H116" s="24"/>
    </row>
    <row r="117" spans="1:8">
      <c r="A117" s="26" t="s">
        <v>110</v>
      </c>
      <c r="B117" s="26" t="s">
        <v>111</v>
      </c>
      <c r="C117" s="26" t="s">
        <v>112</v>
      </c>
      <c r="D117" s="26" t="s">
        <v>234</v>
      </c>
      <c r="E117" s="26" t="s">
        <v>128</v>
      </c>
      <c r="F117" s="26"/>
      <c r="G117" s="26"/>
      <c r="H117" s="26"/>
    </row>
    <row r="118" spans="1:8">
      <c r="A118" s="27">
        <v>2160</v>
      </c>
      <c r="B118" s="25" t="s">
        <v>235</v>
      </c>
      <c r="C118" s="28" t="s">
        <v>713</v>
      </c>
    </row>
    <row r="119" spans="1:8">
      <c r="A119" s="27">
        <v>2161</v>
      </c>
      <c r="B119" s="25" t="s">
        <v>236</v>
      </c>
      <c r="C119" s="28">
        <v>0</v>
      </c>
    </row>
    <row r="120" spans="1:8">
      <c r="A120" s="27">
        <v>2162</v>
      </c>
      <c r="B120" s="25" t="s">
        <v>237</v>
      </c>
      <c r="C120" s="28">
        <v>0</v>
      </c>
    </row>
    <row r="121" spans="1:8">
      <c r="A121" s="27">
        <v>2163</v>
      </c>
      <c r="B121" s="25" t="s">
        <v>238</v>
      </c>
      <c r="C121" s="28">
        <v>0</v>
      </c>
    </row>
    <row r="122" spans="1:8">
      <c r="A122" s="27">
        <v>2164</v>
      </c>
      <c r="B122" s="25" t="s">
        <v>239</v>
      </c>
      <c r="C122" s="28">
        <v>0</v>
      </c>
    </row>
    <row r="123" spans="1:8">
      <c r="A123" s="27">
        <v>2165</v>
      </c>
      <c r="B123" s="25" t="s">
        <v>240</v>
      </c>
      <c r="C123" s="28">
        <v>0</v>
      </c>
    </row>
    <row r="124" spans="1:8">
      <c r="A124" s="27">
        <v>2166</v>
      </c>
      <c r="B124" s="25" t="s">
        <v>241</v>
      </c>
      <c r="C124" s="28">
        <v>0</v>
      </c>
    </row>
    <row r="125" spans="1:8">
      <c r="A125" s="27">
        <v>2250</v>
      </c>
      <c r="B125" s="25" t="s">
        <v>242</v>
      </c>
      <c r="C125" s="28">
        <v>0</v>
      </c>
    </row>
    <row r="126" spans="1:8">
      <c r="A126" s="27">
        <v>2251</v>
      </c>
      <c r="B126" s="25" t="s">
        <v>243</v>
      </c>
      <c r="C126" s="28">
        <v>0</v>
      </c>
    </row>
    <row r="127" spans="1:8">
      <c r="A127" s="27">
        <v>2252</v>
      </c>
      <c r="B127" s="25" t="s">
        <v>244</v>
      </c>
      <c r="C127" s="28">
        <v>0</v>
      </c>
    </row>
    <row r="128" spans="1:8">
      <c r="A128" s="27">
        <v>2253</v>
      </c>
      <c r="B128" s="25" t="s">
        <v>245</v>
      </c>
      <c r="C128" s="28">
        <v>0</v>
      </c>
    </row>
    <row r="129" spans="1:8">
      <c r="A129" s="27">
        <v>2254</v>
      </c>
      <c r="B129" s="25" t="s">
        <v>246</v>
      </c>
      <c r="C129" s="28">
        <v>0</v>
      </c>
    </row>
    <row r="130" spans="1:8">
      <c r="A130" s="27">
        <v>2255</v>
      </c>
      <c r="B130" s="25" t="s">
        <v>247</v>
      </c>
      <c r="C130" s="28">
        <v>0</v>
      </c>
    </row>
    <row r="131" spans="1:8">
      <c r="A131" s="27">
        <v>2256</v>
      </c>
      <c r="B131" s="25" t="s">
        <v>248</v>
      </c>
      <c r="C131" s="28">
        <v>0</v>
      </c>
    </row>
    <row r="133" spans="1:8">
      <c r="A133" s="24" t="s">
        <v>249</v>
      </c>
      <c r="B133" s="24"/>
      <c r="C133" s="24"/>
      <c r="D133" s="24"/>
      <c r="E133" s="24"/>
      <c r="F133" s="24"/>
      <c r="G133" s="24"/>
      <c r="H133" s="24"/>
    </row>
    <row r="134" spans="1:8">
      <c r="A134" s="29" t="s">
        <v>110</v>
      </c>
      <c r="B134" s="29" t="s">
        <v>111</v>
      </c>
      <c r="C134" s="29" t="s">
        <v>112</v>
      </c>
      <c r="D134" s="29" t="s">
        <v>234</v>
      </c>
      <c r="E134" s="29" t="s">
        <v>128</v>
      </c>
      <c r="F134" s="29"/>
      <c r="G134" s="29"/>
      <c r="H134" s="29"/>
    </row>
    <row r="135" spans="1:8">
      <c r="A135" s="27">
        <v>2159</v>
      </c>
      <c r="B135" s="25" t="s">
        <v>250</v>
      </c>
      <c r="C135" s="28" t="s">
        <v>713</v>
      </c>
    </row>
    <row r="136" spans="1:8">
      <c r="A136" s="27">
        <v>2199</v>
      </c>
      <c r="B136" s="25" t="s">
        <v>251</v>
      </c>
      <c r="C136" s="28">
        <v>0</v>
      </c>
    </row>
    <row r="137" spans="1:8">
      <c r="A137" s="27">
        <v>2240</v>
      </c>
      <c r="B137" s="25" t="s">
        <v>252</v>
      </c>
      <c r="C137" s="28">
        <v>0</v>
      </c>
    </row>
    <row r="138" spans="1:8">
      <c r="A138" s="27">
        <v>2241</v>
      </c>
      <c r="B138" s="25" t="s">
        <v>253</v>
      </c>
      <c r="C138" s="28">
        <v>0</v>
      </c>
    </row>
    <row r="139" spans="1:8">
      <c r="A139" s="27">
        <v>2242</v>
      </c>
      <c r="B139" s="25" t="s">
        <v>254</v>
      </c>
      <c r="C139" s="28">
        <v>0</v>
      </c>
    </row>
    <row r="140" spans="1:8">
      <c r="A140" s="27">
        <v>2249</v>
      </c>
      <c r="B140" s="25" t="s">
        <v>255</v>
      </c>
      <c r="C140" s="28">
        <v>0</v>
      </c>
    </row>
  </sheetData>
  <sheetProtection formatCells="0" formatColumns="0" formatRows="0" insertColumns="0" insertRows="0" insertHyperlinks="0" deleteColumns="0" deleteRows="0" sort="0" autoFilter="0" pivotTables="0"/>
  <mergeCells count="4">
    <mergeCell ref="A1:F1"/>
    <mergeCell ref="A2:F2"/>
    <mergeCell ref="A3:F3"/>
    <mergeCell ref="D88:H90"/>
  </mergeCell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17"/>
  <sheetViews>
    <sheetView zoomScaleNormal="100" workbookViewId="0">
      <selection activeCell="B32" sqref="B32"/>
    </sheetView>
  </sheetViews>
  <sheetFormatPr baseColWidth="10" defaultColWidth="9.140625" defaultRowHeight="11.25"/>
  <cols>
    <col min="1" max="1" width="10" style="25" customWidth="1"/>
    <col min="2" max="2" width="83" style="25" customWidth="1"/>
    <col min="3" max="3" width="27.42578125" style="25" customWidth="1"/>
    <col min="4" max="4" width="54.28515625" style="165" customWidth="1"/>
    <col min="5" max="5" width="56.28515625" style="165" customWidth="1"/>
    <col min="6" max="16384" width="9.140625" style="25"/>
  </cols>
  <sheetData>
    <row r="1" spans="1:5" s="30" customFormat="1" ht="18.95" customHeight="1">
      <c r="A1" s="747" t="str">
        <f>'ESF-FERIAELON'!A1</f>
        <v>PATRONATO DE LA FERIA ESTATAL DE LEON Y PARQUE ECOLOGICO</v>
      </c>
      <c r="B1" s="747"/>
      <c r="C1" s="747"/>
      <c r="D1" s="183" t="s">
        <v>42</v>
      </c>
      <c r="E1" s="184">
        <v>2018</v>
      </c>
    </row>
    <row r="2" spans="1:5" s="22" customFormat="1" ht="18.95" customHeight="1">
      <c r="A2" s="747" t="s">
        <v>256</v>
      </c>
      <c r="B2" s="747"/>
      <c r="C2" s="747"/>
      <c r="D2" s="183" t="s">
        <v>44</v>
      </c>
      <c r="E2" s="184" t="s">
        <v>1425</v>
      </c>
    </row>
    <row r="3" spans="1:5" s="22" customFormat="1" ht="18.95" customHeight="1">
      <c r="A3" s="747" t="str">
        <f>'ESF-FERIAELON'!A3</f>
        <v>CORRESPONDIENTE DEL 1 DE ENERO AL 31 DE DICIEMBRE 2018</v>
      </c>
      <c r="B3" s="747"/>
      <c r="C3" s="747"/>
      <c r="D3" s="183" t="s">
        <v>47</v>
      </c>
      <c r="E3" s="184">
        <v>1</v>
      </c>
    </row>
    <row r="4" spans="1:5">
      <c r="A4" s="23" t="s">
        <v>108</v>
      </c>
      <c r="B4" s="24"/>
      <c r="C4" s="24"/>
      <c r="D4" s="181"/>
      <c r="E4" s="181"/>
    </row>
    <row r="6" spans="1:5">
      <c r="A6" s="24" t="s">
        <v>257</v>
      </c>
      <c r="B6" s="24"/>
      <c r="C6" s="24"/>
      <c r="D6" s="181"/>
      <c r="E6" s="181"/>
    </row>
    <row r="7" spans="1:5">
      <c r="A7" s="26" t="s">
        <v>110</v>
      </c>
      <c r="B7" s="26" t="s">
        <v>111</v>
      </c>
      <c r="C7" s="26" t="s">
        <v>112</v>
      </c>
      <c r="D7" s="182" t="s">
        <v>258</v>
      </c>
      <c r="E7" s="182"/>
    </row>
    <row r="8" spans="1:5" ht="146.25">
      <c r="A8" s="27">
        <v>4100</v>
      </c>
      <c r="B8" s="25" t="s">
        <v>259</v>
      </c>
      <c r="C8" s="28">
        <v>138028218.75</v>
      </c>
      <c r="D8" s="165" t="s">
        <v>1408</v>
      </c>
    </row>
    <row r="9" spans="1:5">
      <c r="A9" s="27">
        <v>4110</v>
      </c>
      <c r="B9" s="25" t="s">
        <v>260</v>
      </c>
      <c r="C9" s="28">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row>
    <row r="14" spans="1:5">
      <c r="A14" s="27">
        <v>4115</v>
      </c>
      <c r="B14" s="25" t="s">
        <v>265</v>
      </c>
      <c r="C14" s="28">
        <v>0</v>
      </c>
    </row>
    <row r="15" spans="1:5">
      <c r="A15" s="27">
        <v>4116</v>
      </c>
      <c r="B15" s="25" t="s">
        <v>266</v>
      </c>
      <c r="C15" s="28">
        <v>0</v>
      </c>
    </row>
    <row r="16" spans="1:5">
      <c r="A16" s="27">
        <v>4117</v>
      </c>
      <c r="B16" s="25" t="s">
        <v>267</v>
      </c>
      <c r="C16" s="28">
        <v>0</v>
      </c>
    </row>
    <row r="17" spans="1:4">
      <c r="A17" s="27">
        <v>4119</v>
      </c>
      <c r="B17" s="25" t="s">
        <v>268</v>
      </c>
      <c r="C17" s="28">
        <v>0</v>
      </c>
    </row>
    <row r="18" spans="1:4">
      <c r="A18" s="27">
        <v>4120</v>
      </c>
      <c r="B18" s="25" t="s">
        <v>269</v>
      </c>
      <c r="C18" s="28">
        <v>0</v>
      </c>
    </row>
    <row r="19" spans="1:4">
      <c r="A19" s="27">
        <v>4121</v>
      </c>
      <c r="B19" s="25" t="s">
        <v>270</v>
      </c>
      <c r="C19" s="28">
        <v>0</v>
      </c>
    </row>
    <row r="20" spans="1:4">
      <c r="A20" s="27">
        <v>4122</v>
      </c>
      <c r="B20" s="25" t="s">
        <v>271</v>
      </c>
      <c r="C20" s="28">
        <v>0</v>
      </c>
    </row>
    <row r="21" spans="1:4">
      <c r="A21" s="27">
        <v>4123</v>
      </c>
      <c r="B21" s="25" t="s">
        <v>272</v>
      </c>
      <c r="C21" s="28">
        <v>0</v>
      </c>
    </row>
    <row r="22" spans="1:4">
      <c r="A22" s="27">
        <v>4124</v>
      </c>
      <c r="B22" s="25" t="s">
        <v>273</v>
      </c>
      <c r="C22" s="28">
        <v>0</v>
      </c>
    </row>
    <row r="23" spans="1:4">
      <c r="A23" s="27">
        <v>4129</v>
      </c>
      <c r="B23" s="25" t="s">
        <v>274</v>
      </c>
      <c r="C23" s="28">
        <v>0</v>
      </c>
    </row>
    <row r="24" spans="1:4">
      <c r="A24" s="27">
        <v>4130</v>
      </c>
      <c r="B24" s="25" t="s">
        <v>275</v>
      </c>
      <c r="C24" s="28">
        <v>0</v>
      </c>
    </row>
    <row r="25" spans="1:4">
      <c r="A25" s="27">
        <v>4131</v>
      </c>
      <c r="B25" s="25" t="s">
        <v>276</v>
      </c>
      <c r="C25" s="28">
        <v>0</v>
      </c>
    </row>
    <row r="26" spans="1:4">
      <c r="A26" s="27">
        <v>4140</v>
      </c>
      <c r="B26" s="25" t="s">
        <v>277</v>
      </c>
      <c r="C26" s="28">
        <v>0</v>
      </c>
    </row>
    <row r="27" spans="1:4">
      <c r="A27" s="27">
        <v>4141</v>
      </c>
      <c r="B27" s="25" t="s">
        <v>278</v>
      </c>
      <c r="C27" s="28">
        <v>0</v>
      </c>
    </row>
    <row r="28" spans="1:4">
      <c r="A28" s="27">
        <v>4142</v>
      </c>
      <c r="B28" s="25" t="s">
        <v>279</v>
      </c>
      <c r="C28" s="28">
        <v>0</v>
      </c>
    </row>
    <row r="29" spans="1:4">
      <c r="A29" s="27">
        <v>4143</v>
      </c>
      <c r="B29" s="25" t="s">
        <v>280</v>
      </c>
      <c r="C29" s="28">
        <v>0</v>
      </c>
    </row>
    <row r="30" spans="1:4">
      <c r="A30" s="27">
        <v>4144</v>
      </c>
      <c r="B30" s="25" t="s">
        <v>282</v>
      </c>
      <c r="C30" s="28">
        <v>0</v>
      </c>
    </row>
    <row r="31" spans="1:4">
      <c r="A31" s="27">
        <v>4149</v>
      </c>
      <c r="B31" s="25" t="s">
        <v>283</v>
      </c>
      <c r="C31" s="28">
        <v>0</v>
      </c>
    </row>
    <row r="32" spans="1:4" ht="146.25">
      <c r="A32" s="27">
        <v>4150</v>
      </c>
      <c r="B32" s="25" t="s">
        <v>284</v>
      </c>
      <c r="C32" s="28">
        <v>138028218.75</v>
      </c>
      <c r="D32" s="165" t="s">
        <v>1409</v>
      </c>
    </row>
    <row r="33" spans="1:4">
      <c r="A33" s="27">
        <v>4151</v>
      </c>
      <c r="B33" s="25" t="s">
        <v>285</v>
      </c>
      <c r="C33" s="28">
        <v>0</v>
      </c>
    </row>
    <row r="34" spans="1:4">
      <c r="A34" s="27">
        <v>4152</v>
      </c>
      <c r="B34" s="25" t="s">
        <v>286</v>
      </c>
      <c r="C34" s="28">
        <v>0</v>
      </c>
    </row>
    <row r="35" spans="1:4">
      <c r="A35" s="27">
        <v>4153</v>
      </c>
      <c r="B35" s="25" t="s">
        <v>287</v>
      </c>
      <c r="C35" s="28">
        <v>0</v>
      </c>
    </row>
    <row r="36" spans="1:4" ht="146.25">
      <c r="A36" s="27">
        <v>4159</v>
      </c>
      <c r="B36" s="25" t="s">
        <v>288</v>
      </c>
      <c r="C36" s="28">
        <v>138028218.75</v>
      </c>
      <c r="D36" s="165" t="s">
        <v>1409</v>
      </c>
    </row>
    <row r="37" spans="1:4">
      <c r="A37" s="27">
        <v>4160</v>
      </c>
      <c r="B37" s="25" t="s">
        <v>290</v>
      </c>
      <c r="C37" s="28">
        <v>0</v>
      </c>
    </row>
    <row r="38" spans="1:4">
      <c r="A38" s="27">
        <v>4161</v>
      </c>
      <c r="B38" s="25" t="s">
        <v>291</v>
      </c>
      <c r="C38" s="28">
        <v>0</v>
      </c>
    </row>
    <row r="39" spans="1:4">
      <c r="A39" s="27">
        <v>4162</v>
      </c>
      <c r="B39" s="25" t="s">
        <v>292</v>
      </c>
      <c r="C39" s="28">
        <v>0</v>
      </c>
    </row>
    <row r="40" spans="1:4">
      <c r="A40" s="27">
        <v>4163</v>
      </c>
      <c r="B40" s="25" t="s">
        <v>293</v>
      </c>
      <c r="C40" s="28">
        <v>0</v>
      </c>
    </row>
    <row r="41" spans="1:4">
      <c r="A41" s="27">
        <v>4164</v>
      </c>
      <c r="B41" s="25" t="s">
        <v>294</v>
      </c>
      <c r="C41" s="28">
        <v>0</v>
      </c>
    </row>
    <row r="42" spans="1:4">
      <c r="A42" s="27">
        <v>4165</v>
      </c>
      <c r="B42" s="25" t="s">
        <v>295</v>
      </c>
      <c r="C42" s="28">
        <v>0</v>
      </c>
    </row>
    <row r="43" spans="1:4">
      <c r="A43" s="27">
        <v>4166</v>
      </c>
      <c r="B43" s="25" t="s">
        <v>296</v>
      </c>
      <c r="C43" s="28">
        <v>0</v>
      </c>
    </row>
    <row r="44" spans="1:4">
      <c r="A44" s="27">
        <v>4167</v>
      </c>
      <c r="B44" s="25" t="s">
        <v>297</v>
      </c>
      <c r="C44" s="28">
        <v>0</v>
      </c>
    </row>
    <row r="45" spans="1:4">
      <c r="A45" s="27">
        <v>4168</v>
      </c>
      <c r="B45" s="25" t="s">
        <v>298</v>
      </c>
      <c r="C45" s="28">
        <v>0</v>
      </c>
    </row>
    <row r="46" spans="1:4">
      <c r="A46" s="27">
        <v>4169</v>
      </c>
      <c r="B46" s="25" t="s">
        <v>299</v>
      </c>
      <c r="C46" s="28">
        <v>0</v>
      </c>
    </row>
    <row r="47" spans="1:4">
      <c r="A47" s="27">
        <v>4170</v>
      </c>
      <c r="B47" s="25" t="s">
        <v>301</v>
      </c>
      <c r="C47" s="28">
        <v>0</v>
      </c>
    </row>
    <row r="48" spans="1:4">
      <c r="A48" s="27">
        <v>4171</v>
      </c>
      <c r="B48" s="25" t="s">
        <v>302</v>
      </c>
      <c r="C48" s="28">
        <v>0</v>
      </c>
    </row>
    <row r="49" spans="1:4">
      <c r="A49" s="27">
        <v>4172</v>
      </c>
      <c r="B49" s="25" t="s">
        <v>303</v>
      </c>
      <c r="C49" s="28">
        <v>0</v>
      </c>
    </row>
    <row r="50" spans="1:4">
      <c r="A50" s="27">
        <v>4173</v>
      </c>
      <c r="B50" s="25" t="s">
        <v>304</v>
      </c>
      <c r="C50" s="28">
        <v>0</v>
      </c>
    </row>
    <row r="51" spans="1:4">
      <c r="A51" s="27">
        <v>4174</v>
      </c>
      <c r="B51" s="25" t="s">
        <v>305</v>
      </c>
      <c r="C51" s="28">
        <v>0</v>
      </c>
    </row>
    <row r="52" spans="1:4">
      <c r="A52" s="27">
        <v>4190</v>
      </c>
      <c r="B52" s="25" t="s">
        <v>306</v>
      </c>
      <c r="C52" s="28">
        <v>0</v>
      </c>
    </row>
    <row r="53" spans="1:4">
      <c r="A53" s="27">
        <v>4191</v>
      </c>
      <c r="B53" s="25" t="s">
        <v>307</v>
      </c>
      <c r="C53" s="28">
        <v>0</v>
      </c>
    </row>
    <row r="54" spans="1:4">
      <c r="A54" s="27">
        <v>4192</v>
      </c>
      <c r="B54" s="25" t="s">
        <v>308</v>
      </c>
      <c r="C54" s="28">
        <v>0</v>
      </c>
    </row>
    <row r="55" spans="1:4" ht="56.25">
      <c r="A55" s="27">
        <v>4200</v>
      </c>
      <c r="B55" s="25" t="s">
        <v>309</v>
      </c>
      <c r="C55" s="28">
        <v>3700000</v>
      </c>
      <c r="D55" s="165" t="s">
        <v>1410</v>
      </c>
    </row>
    <row r="56" spans="1:4" ht="56.25">
      <c r="A56" s="27">
        <v>4210</v>
      </c>
      <c r="B56" s="25" t="s">
        <v>310</v>
      </c>
      <c r="C56" s="28">
        <v>3700000</v>
      </c>
      <c r="D56" s="165" t="s">
        <v>1410</v>
      </c>
    </row>
    <row r="57" spans="1:4">
      <c r="A57" s="27">
        <v>4211</v>
      </c>
      <c r="B57" s="25" t="s">
        <v>311</v>
      </c>
      <c r="C57" s="28">
        <v>0</v>
      </c>
    </row>
    <row r="58" spans="1:4">
      <c r="A58" s="27">
        <v>4212</v>
      </c>
      <c r="B58" s="25" t="s">
        <v>312</v>
      </c>
      <c r="C58" s="28">
        <v>0</v>
      </c>
    </row>
    <row r="59" spans="1:4" ht="56.25">
      <c r="A59" s="27">
        <v>4213</v>
      </c>
      <c r="B59" s="25" t="s">
        <v>313</v>
      </c>
      <c r="C59" s="28">
        <v>3700000</v>
      </c>
      <c r="D59" s="165" t="s">
        <v>1410</v>
      </c>
    </row>
    <row r="60" spans="1:4">
      <c r="A60" s="27">
        <v>4220</v>
      </c>
      <c r="B60" s="25" t="s">
        <v>315</v>
      </c>
      <c r="C60" s="28">
        <v>0</v>
      </c>
    </row>
    <row r="61" spans="1:4">
      <c r="A61" s="27">
        <v>4221</v>
      </c>
      <c r="B61" s="25" t="s">
        <v>316</v>
      </c>
      <c r="C61" s="28">
        <v>0</v>
      </c>
    </row>
    <row r="62" spans="1:4">
      <c r="A62" s="27">
        <v>4222</v>
      </c>
      <c r="B62" s="25" t="s">
        <v>317</v>
      </c>
      <c r="C62" s="28">
        <v>0</v>
      </c>
    </row>
    <row r="63" spans="1:4">
      <c r="A63" s="27">
        <v>4223</v>
      </c>
      <c r="B63" s="25" t="s">
        <v>318</v>
      </c>
      <c r="C63" s="28">
        <v>0</v>
      </c>
    </row>
    <row r="64" spans="1:4">
      <c r="A64" s="27">
        <v>4224</v>
      </c>
      <c r="B64" s="25" t="s">
        <v>320</v>
      </c>
      <c r="C64" s="28">
        <v>0</v>
      </c>
    </row>
    <row r="65" spans="1:5">
      <c r="A65" s="27">
        <v>4225</v>
      </c>
      <c r="B65" s="25" t="s">
        <v>321</v>
      </c>
      <c r="C65" s="28">
        <v>0</v>
      </c>
    </row>
    <row r="66" spans="1:5">
      <c r="A66" s="27">
        <v>4226</v>
      </c>
      <c r="B66" s="25" t="s">
        <v>322</v>
      </c>
      <c r="C66" s="28">
        <v>0</v>
      </c>
    </row>
    <row r="68" spans="1:5">
      <c r="A68" s="24" t="s">
        <v>323</v>
      </c>
      <c r="B68" s="24"/>
      <c r="C68" s="24"/>
      <c r="D68" s="181"/>
      <c r="E68" s="181"/>
    </row>
    <row r="69" spans="1:5">
      <c r="A69" s="26" t="s">
        <v>110</v>
      </c>
      <c r="B69" s="26" t="s">
        <v>111</v>
      </c>
      <c r="C69" s="26" t="s">
        <v>112</v>
      </c>
      <c r="D69" s="182" t="s">
        <v>234</v>
      </c>
      <c r="E69" s="182" t="s">
        <v>128</v>
      </c>
    </row>
    <row r="70" spans="1:5">
      <c r="A70" s="27">
        <v>4300</v>
      </c>
      <c r="B70" s="25" t="s">
        <v>324</v>
      </c>
      <c r="C70" s="28">
        <v>4333717.1100000003</v>
      </c>
    </row>
    <row r="71" spans="1:5" ht="22.5">
      <c r="A71" s="27">
        <v>4310</v>
      </c>
      <c r="B71" s="25" t="s">
        <v>325</v>
      </c>
      <c r="C71" s="28">
        <v>3120814.12</v>
      </c>
      <c r="D71" s="165" t="s">
        <v>1411</v>
      </c>
      <c r="E71" s="165" t="s">
        <v>1411</v>
      </c>
    </row>
    <row r="72" spans="1:5">
      <c r="A72" s="27">
        <v>4311</v>
      </c>
      <c r="B72" s="25" t="s">
        <v>328</v>
      </c>
      <c r="C72" s="28">
        <v>0</v>
      </c>
    </row>
    <row r="73" spans="1:5" ht="22.5">
      <c r="A73" s="27">
        <v>4319</v>
      </c>
      <c r="B73" s="25" t="s">
        <v>329</v>
      </c>
      <c r="C73" s="28">
        <v>3120814.12</v>
      </c>
      <c r="D73" s="165" t="s">
        <v>1411</v>
      </c>
      <c r="E73" s="165" t="s">
        <v>1411</v>
      </c>
    </row>
    <row r="74" spans="1:5">
      <c r="A74" s="27">
        <v>4320</v>
      </c>
      <c r="B74" s="25" t="s">
        <v>330</v>
      </c>
      <c r="C74" s="28">
        <v>0</v>
      </c>
    </row>
    <row r="75" spans="1:5">
      <c r="A75" s="27">
        <v>4321</v>
      </c>
      <c r="B75" s="25" t="s">
        <v>331</v>
      </c>
      <c r="C75" s="28">
        <v>0</v>
      </c>
    </row>
    <row r="76" spans="1:5">
      <c r="A76" s="27">
        <v>4322</v>
      </c>
      <c r="B76" s="25" t="s">
        <v>332</v>
      </c>
      <c r="C76" s="28">
        <v>0</v>
      </c>
    </row>
    <row r="77" spans="1:5">
      <c r="A77" s="27">
        <v>4323</v>
      </c>
      <c r="B77" s="25" t="s">
        <v>333</v>
      </c>
      <c r="C77" s="28">
        <v>0</v>
      </c>
    </row>
    <row r="78" spans="1:5">
      <c r="A78" s="27">
        <v>4324</v>
      </c>
      <c r="B78" s="25" t="s">
        <v>334</v>
      </c>
      <c r="C78" s="28">
        <v>0</v>
      </c>
    </row>
    <row r="79" spans="1:5">
      <c r="A79" s="27">
        <v>4325</v>
      </c>
      <c r="B79" s="25" t="s">
        <v>335</v>
      </c>
      <c r="C79" s="28">
        <v>0</v>
      </c>
    </row>
    <row r="80" spans="1:5">
      <c r="A80" s="27">
        <v>4330</v>
      </c>
      <c r="B80" s="25" t="s">
        <v>336</v>
      </c>
      <c r="C80" s="28">
        <v>0</v>
      </c>
    </row>
    <row r="81" spans="1:5">
      <c r="A81" s="27">
        <v>4331</v>
      </c>
      <c r="B81" s="25" t="s">
        <v>336</v>
      </c>
      <c r="C81" s="28">
        <v>0</v>
      </c>
    </row>
    <row r="82" spans="1:5">
      <c r="A82" s="27">
        <v>4340</v>
      </c>
      <c r="B82" s="25" t="s">
        <v>337</v>
      </c>
      <c r="C82" s="28">
        <v>0</v>
      </c>
    </row>
    <row r="83" spans="1:5">
      <c r="A83" s="27">
        <v>4341</v>
      </c>
      <c r="B83" s="25" t="s">
        <v>338</v>
      </c>
      <c r="C83" s="28">
        <v>0</v>
      </c>
    </row>
    <row r="84" spans="1:5" ht="22.5">
      <c r="A84" s="27">
        <v>4390</v>
      </c>
      <c r="B84" s="25" t="s">
        <v>339</v>
      </c>
      <c r="C84" s="28">
        <v>1212902.99</v>
      </c>
      <c r="D84" s="165" t="s">
        <v>1412</v>
      </c>
      <c r="E84" s="165" t="s">
        <v>1413</v>
      </c>
    </row>
    <row r="85" spans="1:5">
      <c r="A85" s="27">
        <v>4391</v>
      </c>
      <c r="B85" s="25" t="s">
        <v>340</v>
      </c>
      <c r="C85" s="28">
        <v>0</v>
      </c>
    </row>
    <row r="86" spans="1:5">
      <c r="A86" s="27">
        <v>4392</v>
      </c>
      <c r="B86" s="25" t="s">
        <v>341</v>
      </c>
      <c r="C86" s="28">
        <v>0</v>
      </c>
    </row>
    <row r="87" spans="1:5" ht="22.5">
      <c r="A87" s="27">
        <v>4393</v>
      </c>
      <c r="B87" s="25" t="s">
        <v>342</v>
      </c>
      <c r="C87" s="28">
        <v>1212902.99</v>
      </c>
      <c r="D87" s="165" t="s">
        <v>1412</v>
      </c>
      <c r="E87" s="165" t="s">
        <v>1413</v>
      </c>
    </row>
    <row r="88" spans="1:5">
      <c r="A88" s="27">
        <v>4394</v>
      </c>
      <c r="B88" s="25" t="s">
        <v>343</v>
      </c>
      <c r="C88" s="28">
        <v>0</v>
      </c>
    </row>
    <row r="89" spans="1:5">
      <c r="A89" s="27">
        <v>4395</v>
      </c>
      <c r="B89" s="25" t="s">
        <v>344</v>
      </c>
      <c r="C89" s="28">
        <v>0</v>
      </c>
    </row>
    <row r="90" spans="1:5">
      <c r="A90" s="27">
        <v>4396</v>
      </c>
      <c r="B90" s="25" t="s">
        <v>345</v>
      </c>
      <c r="C90" s="28">
        <v>0</v>
      </c>
    </row>
    <row r="91" spans="1:5">
      <c r="A91" s="27">
        <v>4399</v>
      </c>
      <c r="B91" s="25" t="s">
        <v>339</v>
      </c>
      <c r="C91" s="28">
        <v>0</v>
      </c>
      <c r="D91" s="165" t="s">
        <v>1414</v>
      </c>
      <c r="E91" s="165" t="s">
        <v>1414</v>
      </c>
    </row>
    <row r="94" spans="1:5">
      <c r="A94" s="24" t="s">
        <v>346</v>
      </c>
      <c r="B94" s="24"/>
      <c r="C94" s="24"/>
      <c r="D94" s="181"/>
      <c r="E94" s="181"/>
    </row>
    <row r="95" spans="1:5">
      <c r="A95" s="26" t="s">
        <v>110</v>
      </c>
      <c r="B95" s="26" t="s">
        <v>111</v>
      </c>
      <c r="C95" s="26" t="s">
        <v>112</v>
      </c>
      <c r="D95" s="182" t="s">
        <v>347</v>
      </c>
      <c r="E95" s="182" t="s">
        <v>128</v>
      </c>
    </row>
    <row r="96" spans="1:5">
      <c r="A96" s="27">
        <v>5000</v>
      </c>
      <c r="B96" s="25" t="s">
        <v>348</v>
      </c>
      <c r="C96" s="28">
        <v>138461546.38</v>
      </c>
      <c r="D96" s="185">
        <v>1</v>
      </c>
    </row>
    <row r="97" spans="1:4">
      <c r="A97" s="27">
        <v>5100</v>
      </c>
      <c r="B97" s="25" t="s">
        <v>349</v>
      </c>
      <c r="C97" s="28">
        <v>116098793.37</v>
      </c>
      <c r="D97" s="185">
        <v>0.84137073922492167</v>
      </c>
    </row>
    <row r="98" spans="1:4">
      <c r="A98" s="27">
        <v>5110</v>
      </c>
      <c r="B98" s="25" t="s">
        <v>350</v>
      </c>
      <c r="C98" s="28">
        <v>35153895.259999998</v>
      </c>
      <c r="D98" s="185">
        <v>0.24598033790012655</v>
      </c>
    </row>
    <row r="99" spans="1:4">
      <c r="A99" s="27">
        <v>5111</v>
      </c>
      <c r="B99" s="25" t="s">
        <v>351</v>
      </c>
      <c r="C99" s="28">
        <v>17570714.760000002</v>
      </c>
      <c r="D99" s="185">
        <v>0.12477752563169278</v>
      </c>
    </row>
    <row r="100" spans="1:4">
      <c r="A100" s="27">
        <v>5112</v>
      </c>
      <c r="B100" s="25" t="s">
        <v>352</v>
      </c>
      <c r="C100" s="28">
        <v>7475664.71</v>
      </c>
      <c r="D100" s="185">
        <v>5.4930476302917995E-2</v>
      </c>
    </row>
    <row r="101" spans="1:4">
      <c r="A101" s="27">
        <v>5113</v>
      </c>
      <c r="B101" s="25" t="s">
        <v>353</v>
      </c>
      <c r="C101" s="28">
        <v>2864006.95</v>
      </c>
      <c r="D101" s="185">
        <v>1.5972165934194846E-2</v>
      </c>
    </row>
    <row r="102" spans="1:4">
      <c r="A102" s="27">
        <v>5114</v>
      </c>
      <c r="B102" s="25" t="s">
        <v>354</v>
      </c>
      <c r="C102" s="28">
        <v>5945134.75</v>
      </c>
      <c r="D102" s="185">
        <v>4.1046310793249281E-2</v>
      </c>
    </row>
    <row r="103" spans="1:4">
      <c r="A103" s="27">
        <v>5115</v>
      </c>
      <c r="B103" s="25" t="s">
        <v>355</v>
      </c>
      <c r="C103" s="28">
        <v>1298374.0900000001</v>
      </c>
      <c r="D103" s="185">
        <v>9.253859238071661E-3</v>
      </c>
    </row>
    <row r="104" spans="1:4">
      <c r="A104" s="27">
        <v>5116</v>
      </c>
      <c r="B104" s="25" t="s">
        <v>356</v>
      </c>
      <c r="C104" s="28">
        <v>0</v>
      </c>
      <c r="D104" s="185">
        <v>0</v>
      </c>
    </row>
    <row r="105" spans="1:4">
      <c r="A105" s="27">
        <v>5120</v>
      </c>
      <c r="B105" s="25" t="s">
        <v>357</v>
      </c>
      <c r="C105" s="28">
        <v>6315633.9000000004</v>
      </c>
      <c r="D105" s="185">
        <v>4.0421725562037575E-2</v>
      </c>
    </row>
    <row r="106" spans="1:4">
      <c r="A106" s="27">
        <v>5121</v>
      </c>
      <c r="B106" s="25" t="s">
        <v>358</v>
      </c>
      <c r="C106" s="28">
        <v>1460604.66</v>
      </c>
      <c r="D106" s="185">
        <v>1.0249216003127061E-2</v>
      </c>
    </row>
    <row r="107" spans="1:4">
      <c r="A107" s="27">
        <v>5122</v>
      </c>
      <c r="B107" s="25" t="s">
        <v>359</v>
      </c>
      <c r="C107" s="28">
        <v>1155249.18</v>
      </c>
      <c r="D107" s="185">
        <v>8.8537531548513251E-3</v>
      </c>
    </row>
    <row r="108" spans="1:4">
      <c r="A108" s="27">
        <v>5123</v>
      </c>
      <c r="B108" s="25" t="s">
        <v>360</v>
      </c>
      <c r="C108" s="28">
        <v>0</v>
      </c>
      <c r="D108" s="185">
        <v>0</v>
      </c>
    </row>
    <row r="109" spans="1:4">
      <c r="A109" s="27">
        <v>5124</v>
      </c>
      <c r="B109" s="25" t="s">
        <v>361</v>
      </c>
      <c r="C109" s="28">
        <v>2336886.12</v>
      </c>
      <c r="D109" s="185">
        <v>1.188197424248884E-2</v>
      </c>
    </row>
    <row r="110" spans="1:4">
      <c r="A110" s="27">
        <v>5125</v>
      </c>
      <c r="B110" s="25" t="s">
        <v>362</v>
      </c>
      <c r="C110" s="28">
        <v>34965.18</v>
      </c>
      <c r="D110" s="185">
        <v>2.6400672922626889E-4</v>
      </c>
    </row>
    <row r="111" spans="1:4">
      <c r="A111" s="27">
        <v>5126</v>
      </c>
      <c r="B111" s="25" t="s">
        <v>363</v>
      </c>
      <c r="C111" s="28">
        <v>319988.71000000002</v>
      </c>
      <c r="D111" s="185">
        <v>2.2740329891349545E-3</v>
      </c>
    </row>
    <row r="112" spans="1:4">
      <c r="A112" s="27">
        <v>5127</v>
      </c>
      <c r="B112" s="25" t="s">
        <v>364</v>
      </c>
      <c r="C112" s="28">
        <v>459486.21</v>
      </c>
      <c r="D112" s="185">
        <v>3.5214718623718727E-3</v>
      </c>
    </row>
    <row r="113" spans="1:5">
      <c r="A113" s="27">
        <v>5128</v>
      </c>
      <c r="B113" s="25" t="s">
        <v>365</v>
      </c>
      <c r="C113" s="28">
        <v>6023.77</v>
      </c>
      <c r="D113" s="185">
        <v>4.6165774072740547E-5</v>
      </c>
    </row>
    <row r="114" spans="1:5">
      <c r="A114" s="27">
        <v>5129</v>
      </c>
      <c r="B114" s="25" t="s">
        <v>366</v>
      </c>
      <c r="C114" s="28">
        <v>542430.06999999995</v>
      </c>
      <c r="D114" s="185">
        <v>3.331104806764506E-3</v>
      </c>
    </row>
    <row r="115" spans="1:5">
      <c r="A115" s="27">
        <v>5130</v>
      </c>
      <c r="B115" s="25" t="s">
        <v>367</v>
      </c>
      <c r="C115" s="28">
        <v>74629264.209999993</v>
      </c>
      <c r="D115" s="185">
        <v>0.55496867576275755</v>
      </c>
    </row>
    <row r="116" spans="1:5">
      <c r="A116" s="27">
        <v>5131</v>
      </c>
      <c r="B116" s="25" t="s">
        <v>368</v>
      </c>
      <c r="C116" s="28">
        <v>7625582.54</v>
      </c>
      <c r="D116" s="185">
        <v>5.6363120649035807E-2</v>
      </c>
    </row>
    <row r="117" spans="1:5">
      <c r="A117" s="27">
        <v>5132</v>
      </c>
      <c r="B117" s="25" t="s">
        <v>369</v>
      </c>
      <c r="C117" s="28">
        <v>9436265.7100000009</v>
      </c>
      <c r="D117" s="185">
        <v>7.2219973656851039E-2</v>
      </c>
    </row>
    <row r="118" spans="1:5">
      <c r="A118" s="27">
        <v>5133</v>
      </c>
      <c r="B118" s="25" t="s">
        <v>370</v>
      </c>
      <c r="C118" s="28">
        <v>4712284.6900000004</v>
      </c>
      <c r="D118" s="185">
        <v>3.1210828113904319E-2</v>
      </c>
    </row>
    <row r="119" spans="1:5">
      <c r="A119" s="27">
        <v>5134</v>
      </c>
      <c r="B119" s="25" t="s">
        <v>371</v>
      </c>
      <c r="C119" s="28">
        <v>301543.43</v>
      </c>
      <c r="D119" s="185">
        <v>2.2559549956999887E-3</v>
      </c>
    </row>
    <row r="120" spans="1:5">
      <c r="A120" s="27">
        <v>5135</v>
      </c>
      <c r="B120" s="25" t="s">
        <v>372</v>
      </c>
      <c r="C120" s="28">
        <v>3765085.23</v>
      </c>
      <c r="D120" s="185">
        <v>2.7906753311644449E-2</v>
      </c>
    </row>
    <row r="121" spans="1:5">
      <c r="A121" s="27">
        <v>5136</v>
      </c>
      <c r="B121" s="25" t="s">
        <v>373</v>
      </c>
      <c r="C121" s="28">
        <v>5079243.6100000003</v>
      </c>
      <c r="D121" s="185">
        <v>3.3933172716294056E-2</v>
      </c>
    </row>
    <row r="122" spans="1:5">
      <c r="A122" s="27">
        <v>5137</v>
      </c>
      <c r="B122" s="25" t="s">
        <v>374</v>
      </c>
      <c r="C122" s="28">
        <v>710151.26</v>
      </c>
      <c r="D122" s="185">
        <v>4.9862947670334555E-3</v>
      </c>
    </row>
    <row r="123" spans="1:5" ht="90">
      <c r="A123" s="27">
        <v>5138</v>
      </c>
      <c r="B123" s="25" t="s">
        <v>375</v>
      </c>
      <c r="C123" s="28">
        <v>39083860.359999999</v>
      </c>
      <c r="D123" s="185">
        <v>0.29887944748975226</v>
      </c>
      <c r="E123" s="165" t="s">
        <v>1415</v>
      </c>
    </row>
    <row r="124" spans="1:5">
      <c r="A124" s="27">
        <v>5139</v>
      </c>
      <c r="B124" s="25" t="s">
        <v>376</v>
      </c>
      <c r="C124" s="28">
        <v>3915247.38</v>
      </c>
      <c r="D124" s="185">
        <v>2.721313006254214E-2</v>
      </c>
    </row>
    <row r="125" spans="1:5">
      <c r="A125" s="27">
        <v>5200</v>
      </c>
      <c r="B125" s="25" t="s">
        <v>377</v>
      </c>
      <c r="C125" s="28">
        <v>7539234.5999999996</v>
      </c>
      <c r="D125" s="185">
        <v>5.2999995390680336E-2</v>
      </c>
    </row>
    <row r="126" spans="1:5">
      <c r="A126" s="27">
        <v>5210</v>
      </c>
      <c r="B126" s="25" t="s">
        <v>378</v>
      </c>
      <c r="C126" s="28">
        <v>0</v>
      </c>
      <c r="D126" s="185">
        <v>0</v>
      </c>
    </row>
    <row r="127" spans="1:5">
      <c r="A127" s="27">
        <v>5211</v>
      </c>
      <c r="B127" s="25" t="s">
        <v>379</v>
      </c>
      <c r="C127" s="28">
        <v>0</v>
      </c>
      <c r="D127" s="185">
        <v>0</v>
      </c>
    </row>
    <row r="128" spans="1:5">
      <c r="A128" s="27">
        <v>5212</v>
      </c>
      <c r="B128" s="25" t="s">
        <v>380</v>
      </c>
      <c r="C128" s="28">
        <v>0</v>
      </c>
      <c r="D128" s="185">
        <v>0</v>
      </c>
    </row>
    <row r="129" spans="1:4">
      <c r="A129" s="27">
        <v>5220</v>
      </c>
      <c r="B129" s="25" t="s">
        <v>381</v>
      </c>
      <c r="C129" s="28">
        <v>7539234.5999999996</v>
      </c>
      <c r="D129" s="185">
        <v>5.2999995390680336E-2</v>
      </c>
    </row>
    <row r="130" spans="1:4">
      <c r="A130" s="27">
        <v>5221</v>
      </c>
      <c r="B130" s="25" t="s">
        <v>382</v>
      </c>
      <c r="C130" s="28">
        <v>7539234.5999999996</v>
      </c>
      <c r="D130" s="185">
        <v>5.2999995390680336E-2</v>
      </c>
    </row>
    <row r="131" spans="1:4">
      <c r="A131" s="27">
        <v>5222</v>
      </c>
      <c r="B131" s="25" t="s">
        <v>383</v>
      </c>
      <c r="C131" s="28">
        <v>0</v>
      </c>
      <c r="D131" s="185">
        <v>0</v>
      </c>
    </row>
    <row r="132" spans="1:4">
      <c r="A132" s="27">
        <v>5230</v>
      </c>
      <c r="B132" s="25" t="s">
        <v>318</v>
      </c>
      <c r="C132" s="28">
        <v>0</v>
      </c>
      <c r="D132" s="185">
        <v>0</v>
      </c>
    </row>
    <row r="133" spans="1:4">
      <c r="A133" s="27">
        <v>5231</v>
      </c>
      <c r="B133" s="25" t="s">
        <v>384</v>
      </c>
      <c r="C133" s="28">
        <v>0</v>
      </c>
      <c r="D133" s="185">
        <v>0</v>
      </c>
    </row>
    <row r="134" spans="1:4">
      <c r="A134" s="27">
        <v>5232</v>
      </c>
      <c r="B134" s="25" t="s">
        <v>385</v>
      </c>
      <c r="C134" s="28">
        <v>0</v>
      </c>
      <c r="D134" s="185">
        <v>0</v>
      </c>
    </row>
    <row r="135" spans="1:4">
      <c r="A135" s="27">
        <v>5240</v>
      </c>
      <c r="B135" s="25" t="s">
        <v>320</v>
      </c>
      <c r="C135" s="28">
        <v>0</v>
      </c>
      <c r="D135" s="185">
        <v>0</v>
      </c>
    </row>
    <row r="136" spans="1:4">
      <c r="A136" s="27">
        <v>5241</v>
      </c>
      <c r="B136" s="25" t="s">
        <v>386</v>
      </c>
      <c r="C136" s="28">
        <v>0</v>
      </c>
      <c r="D136" s="185">
        <v>0</v>
      </c>
    </row>
    <row r="137" spans="1:4">
      <c r="A137" s="27">
        <v>5242</v>
      </c>
      <c r="B137" s="25" t="s">
        <v>387</v>
      </c>
      <c r="C137" s="28">
        <v>0</v>
      </c>
      <c r="D137" s="185">
        <v>0</v>
      </c>
    </row>
    <row r="138" spans="1:4">
      <c r="A138" s="27">
        <v>5243</v>
      </c>
      <c r="B138" s="25" t="s">
        <v>388</v>
      </c>
      <c r="C138" s="28">
        <v>0</v>
      </c>
      <c r="D138" s="185">
        <v>0</v>
      </c>
    </row>
    <row r="139" spans="1:4">
      <c r="A139" s="27">
        <v>5244</v>
      </c>
      <c r="B139" s="25" t="s">
        <v>389</v>
      </c>
      <c r="C139" s="28">
        <v>0</v>
      </c>
      <c r="D139" s="185">
        <v>0</v>
      </c>
    </row>
    <row r="140" spans="1:4">
      <c r="A140" s="27">
        <v>5250</v>
      </c>
      <c r="B140" s="25" t="s">
        <v>321</v>
      </c>
      <c r="C140" s="28">
        <v>0</v>
      </c>
      <c r="D140" s="185">
        <v>0</v>
      </c>
    </row>
    <row r="141" spans="1:4">
      <c r="A141" s="27">
        <v>5251</v>
      </c>
      <c r="B141" s="25" t="s">
        <v>390</v>
      </c>
      <c r="C141" s="28">
        <v>0</v>
      </c>
      <c r="D141" s="185">
        <v>0</v>
      </c>
    </row>
    <row r="142" spans="1:4">
      <c r="A142" s="27">
        <v>5252</v>
      </c>
      <c r="B142" s="25" t="s">
        <v>391</v>
      </c>
      <c r="C142" s="28">
        <v>0</v>
      </c>
      <c r="D142" s="185">
        <v>0</v>
      </c>
    </row>
    <row r="143" spans="1:4">
      <c r="A143" s="27">
        <v>5259</v>
      </c>
      <c r="B143" s="25" t="s">
        <v>392</v>
      </c>
      <c r="C143" s="28">
        <v>0</v>
      </c>
      <c r="D143" s="185">
        <v>0</v>
      </c>
    </row>
    <row r="144" spans="1:4">
      <c r="A144" s="27">
        <v>5260</v>
      </c>
      <c r="B144" s="25" t="s">
        <v>393</v>
      </c>
      <c r="C144" s="28">
        <v>0</v>
      </c>
      <c r="D144" s="185">
        <v>0</v>
      </c>
    </row>
    <row r="145" spans="1:4">
      <c r="A145" s="27">
        <v>5261</v>
      </c>
      <c r="B145" s="25" t="s">
        <v>394</v>
      </c>
      <c r="C145" s="28">
        <v>0</v>
      </c>
      <c r="D145" s="185">
        <v>0</v>
      </c>
    </row>
    <row r="146" spans="1:4">
      <c r="A146" s="27">
        <v>5262</v>
      </c>
      <c r="B146" s="25" t="s">
        <v>395</v>
      </c>
      <c r="C146" s="28">
        <v>0</v>
      </c>
      <c r="D146" s="185">
        <v>0</v>
      </c>
    </row>
    <row r="147" spans="1:4">
      <c r="A147" s="27">
        <v>5270</v>
      </c>
      <c r="B147" s="25" t="s">
        <v>396</v>
      </c>
      <c r="C147" s="28">
        <v>0</v>
      </c>
      <c r="D147" s="185">
        <v>0</v>
      </c>
    </row>
    <row r="148" spans="1:4">
      <c r="A148" s="27">
        <v>5271</v>
      </c>
      <c r="B148" s="25" t="s">
        <v>397</v>
      </c>
      <c r="C148" s="28">
        <v>0</v>
      </c>
      <c r="D148" s="185">
        <v>0</v>
      </c>
    </row>
    <row r="149" spans="1:4">
      <c r="A149" s="27">
        <v>5280</v>
      </c>
      <c r="B149" s="25" t="s">
        <v>398</v>
      </c>
      <c r="C149" s="28">
        <v>0</v>
      </c>
      <c r="D149" s="185">
        <v>0</v>
      </c>
    </row>
    <row r="150" spans="1:4">
      <c r="A150" s="27">
        <v>5281</v>
      </c>
      <c r="B150" s="25" t="s">
        <v>399</v>
      </c>
      <c r="C150" s="28">
        <v>0</v>
      </c>
      <c r="D150" s="185">
        <v>0</v>
      </c>
    </row>
    <row r="151" spans="1:4">
      <c r="A151" s="27">
        <v>5282</v>
      </c>
      <c r="B151" s="25" t="s">
        <v>400</v>
      </c>
      <c r="C151" s="28">
        <v>0</v>
      </c>
      <c r="D151" s="185">
        <v>0</v>
      </c>
    </row>
    <row r="152" spans="1:4">
      <c r="A152" s="27">
        <v>5283</v>
      </c>
      <c r="B152" s="25" t="s">
        <v>401</v>
      </c>
      <c r="C152" s="28">
        <v>0</v>
      </c>
      <c r="D152" s="185">
        <v>0</v>
      </c>
    </row>
    <row r="153" spans="1:4">
      <c r="A153" s="27">
        <v>5284</v>
      </c>
      <c r="B153" s="25" t="s">
        <v>402</v>
      </c>
      <c r="C153" s="28">
        <v>0</v>
      </c>
      <c r="D153" s="185">
        <v>0</v>
      </c>
    </row>
    <row r="154" spans="1:4">
      <c r="A154" s="27">
        <v>5285</v>
      </c>
      <c r="B154" s="25" t="s">
        <v>403</v>
      </c>
      <c r="C154" s="28">
        <v>0</v>
      </c>
      <c r="D154" s="185">
        <v>0</v>
      </c>
    </row>
    <row r="155" spans="1:4">
      <c r="A155" s="27">
        <v>5290</v>
      </c>
      <c r="B155" s="25" t="s">
        <v>404</v>
      </c>
      <c r="C155" s="28">
        <v>0</v>
      </c>
      <c r="D155" s="185">
        <v>0</v>
      </c>
    </row>
    <row r="156" spans="1:4">
      <c r="A156" s="27">
        <v>5291</v>
      </c>
      <c r="B156" s="25" t="s">
        <v>405</v>
      </c>
      <c r="C156" s="28">
        <v>0</v>
      </c>
      <c r="D156" s="185">
        <v>0</v>
      </c>
    </row>
    <row r="157" spans="1:4">
      <c r="A157" s="27">
        <v>5292</v>
      </c>
      <c r="B157" s="25" t="s">
        <v>406</v>
      </c>
      <c r="C157" s="28">
        <v>0</v>
      </c>
      <c r="D157" s="185">
        <v>0</v>
      </c>
    </row>
    <row r="158" spans="1:4">
      <c r="A158" s="27">
        <v>5300</v>
      </c>
      <c r="B158" s="25" t="s">
        <v>407</v>
      </c>
      <c r="C158" s="28">
        <v>2355773.29</v>
      </c>
      <c r="D158" s="185">
        <v>1.8054490372762685E-2</v>
      </c>
    </row>
    <row r="159" spans="1:4">
      <c r="A159" s="27">
        <v>5310</v>
      </c>
      <c r="B159" s="25" t="s">
        <v>311</v>
      </c>
      <c r="C159" s="28">
        <v>0</v>
      </c>
      <c r="D159" s="185">
        <v>0</v>
      </c>
    </row>
    <row r="160" spans="1:4">
      <c r="A160" s="27">
        <v>5311</v>
      </c>
      <c r="B160" s="25" t="s">
        <v>408</v>
      </c>
      <c r="C160" s="28">
        <v>0</v>
      </c>
      <c r="D160" s="185">
        <v>0</v>
      </c>
    </row>
    <row r="161" spans="1:4">
      <c r="A161" s="27">
        <v>5312</v>
      </c>
      <c r="B161" s="25" t="s">
        <v>409</v>
      </c>
      <c r="C161" s="28">
        <v>0</v>
      </c>
      <c r="D161" s="185">
        <v>0</v>
      </c>
    </row>
    <row r="162" spans="1:4">
      <c r="A162" s="27">
        <v>5320</v>
      </c>
      <c r="B162" s="25" t="s">
        <v>312</v>
      </c>
      <c r="C162" s="28">
        <v>0</v>
      </c>
      <c r="D162" s="185">
        <v>0</v>
      </c>
    </row>
    <row r="163" spans="1:4">
      <c r="A163" s="27">
        <v>5321</v>
      </c>
      <c r="B163" s="25" t="s">
        <v>410</v>
      </c>
      <c r="C163" s="28">
        <v>0</v>
      </c>
      <c r="D163" s="185">
        <v>0</v>
      </c>
    </row>
    <row r="164" spans="1:4">
      <c r="A164" s="27">
        <v>5322</v>
      </c>
      <c r="B164" s="25" t="s">
        <v>411</v>
      </c>
      <c r="C164" s="28">
        <v>0</v>
      </c>
      <c r="D164" s="185">
        <v>0</v>
      </c>
    </row>
    <row r="165" spans="1:4">
      <c r="A165" s="27">
        <v>5330</v>
      </c>
      <c r="B165" s="25" t="s">
        <v>313</v>
      </c>
      <c r="C165" s="28">
        <v>2355773.29</v>
      </c>
      <c r="D165" s="185">
        <v>1.8054490372762685E-2</v>
      </c>
    </row>
    <row r="166" spans="1:4">
      <c r="A166" s="27">
        <v>5331</v>
      </c>
      <c r="B166" s="25" t="s">
        <v>412</v>
      </c>
      <c r="C166" s="28">
        <v>0</v>
      </c>
      <c r="D166" s="185">
        <v>0</v>
      </c>
    </row>
    <row r="167" spans="1:4">
      <c r="A167" s="27">
        <v>5332</v>
      </c>
      <c r="B167" s="25" t="s">
        <v>413</v>
      </c>
      <c r="C167" s="28">
        <v>2355773.29</v>
      </c>
      <c r="D167" s="185">
        <v>1.8054490372762685E-2</v>
      </c>
    </row>
    <row r="168" spans="1:4">
      <c r="A168" s="27">
        <v>5400</v>
      </c>
      <c r="B168" s="25" t="s">
        <v>414</v>
      </c>
      <c r="C168" s="28">
        <v>0</v>
      </c>
      <c r="D168" s="185">
        <v>0</v>
      </c>
    </row>
    <row r="169" spans="1:4">
      <c r="A169" s="27">
        <v>5410</v>
      </c>
      <c r="B169" s="25" t="s">
        <v>415</v>
      </c>
      <c r="C169" s="28">
        <v>0</v>
      </c>
      <c r="D169" s="185">
        <v>0</v>
      </c>
    </row>
    <row r="170" spans="1:4">
      <c r="A170" s="27">
        <v>5411</v>
      </c>
      <c r="B170" s="25" t="s">
        <v>416</v>
      </c>
      <c r="C170" s="28">
        <v>0</v>
      </c>
      <c r="D170" s="185">
        <v>0</v>
      </c>
    </row>
    <row r="171" spans="1:4">
      <c r="A171" s="27">
        <v>5412</v>
      </c>
      <c r="B171" s="25" t="s">
        <v>417</v>
      </c>
      <c r="C171" s="28">
        <v>0</v>
      </c>
      <c r="D171" s="185">
        <v>0</v>
      </c>
    </row>
    <row r="172" spans="1:4">
      <c r="A172" s="27">
        <v>5420</v>
      </c>
      <c r="B172" s="25" t="s">
        <v>418</v>
      </c>
      <c r="C172" s="28">
        <v>0</v>
      </c>
      <c r="D172" s="185">
        <v>0</v>
      </c>
    </row>
    <row r="173" spans="1:4">
      <c r="A173" s="27">
        <v>5421</v>
      </c>
      <c r="B173" s="25" t="s">
        <v>419</v>
      </c>
      <c r="C173" s="28">
        <v>0</v>
      </c>
      <c r="D173" s="185">
        <v>0</v>
      </c>
    </row>
    <row r="174" spans="1:4">
      <c r="A174" s="27">
        <v>5422</v>
      </c>
      <c r="B174" s="25" t="s">
        <v>420</v>
      </c>
      <c r="C174" s="28">
        <v>0</v>
      </c>
      <c r="D174" s="185">
        <v>0</v>
      </c>
    </row>
    <row r="175" spans="1:4">
      <c r="A175" s="27">
        <v>5430</v>
      </c>
      <c r="B175" s="25" t="s">
        <v>421</v>
      </c>
      <c r="C175" s="28">
        <v>0</v>
      </c>
      <c r="D175" s="185">
        <v>0</v>
      </c>
    </row>
    <row r="176" spans="1:4">
      <c r="A176" s="27">
        <v>5431</v>
      </c>
      <c r="B176" s="25" t="s">
        <v>422</v>
      </c>
      <c r="C176" s="28">
        <v>0</v>
      </c>
      <c r="D176" s="185">
        <v>0</v>
      </c>
    </row>
    <row r="177" spans="1:4">
      <c r="A177" s="27">
        <v>5432</v>
      </c>
      <c r="B177" s="25" t="s">
        <v>423</v>
      </c>
      <c r="C177" s="28">
        <v>0</v>
      </c>
      <c r="D177" s="185">
        <v>0</v>
      </c>
    </row>
    <row r="178" spans="1:4">
      <c r="A178" s="27">
        <v>5440</v>
      </c>
      <c r="B178" s="25" t="s">
        <v>424</v>
      </c>
      <c r="C178" s="28">
        <v>0</v>
      </c>
      <c r="D178" s="185">
        <v>0</v>
      </c>
    </row>
    <row r="179" spans="1:4">
      <c r="A179" s="27">
        <v>5441</v>
      </c>
      <c r="B179" s="25" t="s">
        <v>424</v>
      </c>
      <c r="C179" s="28">
        <v>0</v>
      </c>
      <c r="D179" s="185">
        <v>0</v>
      </c>
    </row>
    <row r="180" spans="1:4">
      <c r="A180" s="27">
        <v>5450</v>
      </c>
      <c r="B180" s="25" t="s">
        <v>425</v>
      </c>
      <c r="C180" s="28">
        <v>0</v>
      </c>
      <c r="D180" s="185">
        <v>0</v>
      </c>
    </row>
    <row r="181" spans="1:4">
      <c r="A181" s="27">
        <v>5451</v>
      </c>
      <c r="B181" s="25" t="s">
        <v>426</v>
      </c>
      <c r="C181" s="28">
        <v>0</v>
      </c>
      <c r="D181" s="185">
        <v>0</v>
      </c>
    </row>
    <row r="182" spans="1:4">
      <c r="A182" s="27">
        <v>5452</v>
      </c>
      <c r="B182" s="25" t="s">
        <v>427</v>
      </c>
      <c r="C182" s="28">
        <v>0</v>
      </c>
      <c r="D182" s="185">
        <v>0</v>
      </c>
    </row>
    <row r="183" spans="1:4">
      <c r="A183" s="27">
        <v>5500</v>
      </c>
      <c r="B183" s="25" t="s">
        <v>428</v>
      </c>
      <c r="C183" s="28">
        <v>12467745.119999999</v>
      </c>
      <c r="D183" s="185">
        <v>8.7574775011635339E-2</v>
      </c>
    </row>
    <row r="184" spans="1:4">
      <c r="A184" s="27">
        <v>5510</v>
      </c>
      <c r="B184" s="25" t="s">
        <v>429</v>
      </c>
      <c r="C184" s="28">
        <v>11588076.130000001</v>
      </c>
      <c r="D184" s="185">
        <v>8.1315687545805981E-2</v>
      </c>
    </row>
    <row r="185" spans="1:4">
      <c r="A185" s="27">
        <v>5511</v>
      </c>
      <c r="B185" s="25" t="s">
        <v>430</v>
      </c>
      <c r="C185" s="28">
        <v>0</v>
      </c>
      <c r="D185" s="185">
        <v>0</v>
      </c>
    </row>
    <row r="186" spans="1:4">
      <c r="A186" s="27">
        <v>5512</v>
      </c>
      <c r="B186" s="25" t="s">
        <v>431</v>
      </c>
      <c r="C186" s="28">
        <v>0</v>
      </c>
      <c r="D186" s="185">
        <v>0</v>
      </c>
    </row>
    <row r="187" spans="1:4">
      <c r="A187" s="27">
        <v>5513</v>
      </c>
      <c r="B187" s="25" t="s">
        <v>432</v>
      </c>
      <c r="C187" s="28">
        <v>10745619.84</v>
      </c>
      <c r="D187" s="185">
        <v>7.5497469707024173E-2</v>
      </c>
    </row>
    <row r="188" spans="1:4">
      <c r="A188" s="27">
        <v>5514</v>
      </c>
      <c r="B188" s="25" t="s">
        <v>433</v>
      </c>
      <c r="C188" s="28">
        <v>0</v>
      </c>
      <c r="D188" s="185">
        <v>0</v>
      </c>
    </row>
    <row r="189" spans="1:4">
      <c r="A189" s="27">
        <v>5515</v>
      </c>
      <c r="B189" s="25" t="s">
        <v>434</v>
      </c>
      <c r="C189" s="28">
        <v>795524.57</v>
      </c>
      <c r="D189" s="185">
        <v>5.4641048612073286E-3</v>
      </c>
    </row>
    <row r="190" spans="1:4">
      <c r="A190" s="27">
        <v>5516</v>
      </c>
      <c r="B190" s="25" t="s">
        <v>435</v>
      </c>
      <c r="C190" s="28">
        <v>0</v>
      </c>
      <c r="D190" s="185">
        <v>0</v>
      </c>
    </row>
    <row r="191" spans="1:4">
      <c r="A191" s="27">
        <v>5517</v>
      </c>
      <c r="B191" s="25" t="s">
        <v>436</v>
      </c>
      <c r="C191" s="28">
        <v>46931.72</v>
      </c>
      <c r="D191" s="185">
        <v>3.5411297757448665E-4</v>
      </c>
    </row>
    <row r="192" spans="1:4">
      <c r="A192" s="27">
        <v>5518</v>
      </c>
      <c r="B192" s="25" t="s">
        <v>437</v>
      </c>
      <c r="C192" s="28">
        <v>0</v>
      </c>
      <c r="D192" s="185">
        <v>0</v>
      </c>
    </row>
    <row r="193" spans="1:4">
      <c r="A193" s="27">
        <v>5520</v>
      </c>
      <c r="B193" s="25" t="s">
        <v>438</v>
      </c>
      <c r="C193" s="28">
        <v>0</v>
      </c>
      <c r="D193" s="185">
        <v>0</v>
      </c>
    </row>
    <row r="194" spans="1:4">
      <c r="A194" s="27">
        <v>5521</v>
      </c>
      <c r="B194" s="25" t="s">
        <v>439</v>
      </c>
      <c r="C194" s="28">
        <v>0</v>
      </c>
      <c r="D194" s="185">
        <v>0</v>
      </c>
    </row>
    <row r="195" spans="1:4">
      <c r="A195" s="27">
        <v>5522</v>
      </c>
      <c r="B195" s="25" t="s">
        <v>440</v>
      </c>
      <c r="C195" s="28">
        <v>0</v>
      </c>
      <c r="D195" s="185">
        <v>0</v>
      </c>
    </row>
    <row r="196" spans="1:4">
      <c r="A196" s="27">
        <v>5530</v>
      </c>
      <c r="B196" s="25" t="s">
        <v>441</v>
      </c>
      <c r="C196" s="28">
        <v>0</v>
      </c>
      <c r="D196" s="185">
        <v>0</v>
      </c>
    </row>
    <row r="197" spans="1:4">
      <c r="A197" s="27">
        <v>5531</v>
      </c>
      <c r="B197" s="25" t="s">
        <v>442</v>
      </c>
      <c r="C197" s="28">
        <v>0</v>
      </c>
      <c r="D197" s="185">
        <v>0</v>
      </c>
    </row>
    <row r="198" spans="1:4">
      <c r="A198" s="27">
        <v>5532</v>
      </c>
      <c r="B198" s="25" t="s">
        <v>443</v>
      </c>
      <c r="C198" s="28">
        <v>0</v>
      </c>
      <c r="D198" s="185">
        <v>0</v>
      </c>
    </row>
    <row r="199" spans="1:4">
      <c r="A199" s="27">
        <v>5533</v>
      </c>
      <c r="B199" s="25" t="s">
        <v>444</v>
      </c>
      <c r="C199" s="28">
        <v>0</v>
      </c>
      <c r="D199" s="185">
        <v>0</v>
      </c>
    </row>
    <row r="200" spans="1:4">
      <c r="A200" s="27">
        <v>5534</v>
      </c>
      <c r="B200" s="25" t="s">
        <v>445</v>
      </c>
      <c r="C200" s="28">
        <v>0</v>
      </c>
      <c r="D200" s="185">
        <v>0</v>
      </c>
    </row>
    <row r="201" spans="1:4">
      <c r="A201" s="27">
        <v>5535</v>
      </c>
      <c r="B201" s="25" t="s">
        <v>446</v>
      </c>
      <c r="C201" s="28">
        <v>0</v>
      </c>
      <c r="D201" s="185">
        <v>0</v>
      </c>
    </row>
    <row r="202" spans="1:4">
      <c r="A202" s="27">
        <v>5540</v>
      </c>
      <c r="B202" s="25" t="s">
        <v>447</v>
      </c>
      <c r="C202" s="28">
        <v>0</v>
      </c>
      <c r="D202" s="185">
        <v>0</v>
      </c>
    </row>
    <row r="203" spans="1:4">
      <c r="A203" s="27">
        <v>5541</v>
      </c>
      <c r="B203" s="25" t="s">
        <v>447</v>
      </c>
      <c r="C203" s="28">
        <v>0</v>
      </c>
      <c r="D203" s="185">
        <v>0</v>
      </c>
    </row>
    <row r="204" spans="1:4">
      <c r="A204" s="27">
        <v>5550</v>
      </c>
      <c r="B204" s="25" t="s">
        <v>448</v>
      </c>
      <c r="C204" s="28">
        <v>0</v>
      </c>
      <c r="D204" s="185">
        <v>0</v>
      </c>
    </row>
    <row r="205" spans="1:4">
      <c r="A205" s="27">
        <v>5551</v>
      </c>
      <c r="B205" s="25" t="s">
        <v>448</v>
      </c>
      <c r="C205" s="28">
        <v>0</v>
      </c>
      <c r="D205" s="185">
        <v>0</v>
      </c>
    </row>
    <row r="206" spans="1:4">
      <c r="A206" s="27">
        <v>5590</v>
      </c>
      <c r="B206" s="25" t="s">
        <v>449</v>
      </c>
      <c r="C206" s="28">
        <v>879668.99</v>
      </c>
      <c r="D206" s="185">
        <v>6.2590874658293577E-3</v>
      </c>
    </row>
    <row r="207" spans="1:4">
      <c r="A207" s="27">
        <v>5591</v>
      </c>
      <c r="B207" s="25" t="s">
        <v>450</v>
      </c>
      <c r="C207" s="28">
        <v>174566.92</v>
      </c>
      <c r="D207" s="185">
        <v>1.3378693059818308E-3</v>
      </c>
    </row>
    <row r="208" spans="1:4">
      <c r="A208" s="27">
        <v>5592</v>
      </c>
      <c r="B208" s="25" t="s">
        <v>451</v>
      </c>
      <c r="C208" s="28">
        <v>0</v>
      </c>
      <c r="D208" s="185">
        <v>0</v>
      </c>
    </row>
    <row r="209" spans="1:4">
      <c r="A209" s="27">
        <v>5593</v>
      </c>
      <c r="B209" s="25" t="s">
        <v>452</v>
      </c>
      <c r="C209" s="28">
        <v>0</v>
      </c>
      <c r="D209" s="185">
        <v>0</v>
      </c>
    </row>
    <row r="210" spans="1:4">
      <c r="A210" s="27">
        <v>5594</v>
      </c>
      <c r="B210" s="25" t="s">
        <v>453</v>
      </c>
      <c r="C210" s="28">
        <v>705102.07</v>
      </c>
      <c r="D210" s="185">
        <v>4.9212181598475273E-3</v>
      </c>
    </row>
    <row r="211" spans="1:4">
      <c r="A211" s="27">
        <v>5595</v>
      </c>
      <c r="B211" s="25" t="s">
        <v>454</v>
      </c>
      <c r="C211" s="28">
        <v>0</v>
      </c>
      <c r="D211" s="185">
        <v>0</v>
      </c>
    </row>
    <row r="212" spans="1:4">
      <c r="A212" s="27">
        <v>5596</v>
      </c>
      <c r="B212" s="25" t="s">
        <v>344</v>
      </c>
      <c r="C212" s="28">
        <v>0</v>
      </c>
      <c r="D212" s="185">
        <v>0</v>
      </c>
    </row>
    <row r="213" spans="1:4">
      <c r="A213" s="27">
        <v>5597</v>
      </c>
      <c r="B213" s="25" t="s">
        <v>455</v>
      </c>
      <c r="C213" s="28">
        <v>0</v>
      </c>
      <c r="D213" s="185">
        <v>0</v>
      </c>
    </row>
    <row r="214" spans="1:4">
      <c r="A214" s="27">
        <v>5599</v>
      </c>
      <c r="B214" s="25" t="s">
        <v>456</v>
      </c>
      <c r="C214" s="28">
        <v>0</v>
      </c>
      <c r="D214" s="185">
        <v>0</v>
      </c>
    </row>
    <row r="215" spans="1:4">
      <c r="A215" s="27">
        <v>5600</v>
      </c>
      <c r="B215" s="25" t="s">
        <v>457</v>
      </c>
      <c r="C215" s="28">
        <v>0</v>
      </c>
      <c r="D215" s="185">
        <v>0</v>
      </c>
    </row>
    <row r="216" spans="1:4">
      <c r="A216" s="27">
        <v>5610</v>
      </c>
      <c r="B216" s="25" t="s">
        <v>458</v>
      </c>
      <c r="C216" s="28">
        <v>0</v>
      </c>
      <c r="D216" s="185">
        <v>0</v>
      </c>
    </row>
    <row r="217" spans="1:4">
      <c r="A217" s="27">
        <v>5611</v>
      </c>
      <c r="B217" s="25" t="s">
        <v>459</v>
      </c>
      <c r="C217" s="28">
        <v>0</v>
      </c>
      <c r="D217" s="185">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7"/>
  <sheetViews>
    <sheetView workbookViewId="0">
      <selection activeCell="B32" sqref="B32"/>
    </sheetView>
  </sheetViews>
  <sheetFormatPr baseColWidth="10" defaultColWidth="9.140625" defaultRowHeight="11.25"/>
  <cols>
    <col min="1" max="1" width="10" style="35" customWidth="1"/>
    <col min="2" max="2" width="48.140625" style="35" customWidth="1"/>
    <col min="3" max="3" width="22.85546875" style="35" customWidth="1"/>
    <col min="4" max="5" width="16.7109375" style="35" customWidth="1"/>
    <col min="6" max="16384" width="9.140625" style="35"/>
  </cols>
  <sheetData>
    <row r="1" spans="1:5" ht="18.95" customHeight="1">
      <c r="A1" s="751" t="str">
        <f>'ESF-FERIAELON'!A1</f>
        <v>PATRONATO DE LA FERIA ESTATAL DE LEON Y PARQUE ECOLOGICO</v>
      </c>
      <c r="B1" s="751"/>
      <c r="C1" s="751"/>
      <c r="D1" s="33" t="s">
        <v>42</v>
      </c>
      <c r="E1" s="34">
        <f>'ESF-FERIAELON'!H1</f>
        <v>2018</v>
      </c>
    </row>
    <row r="2" spans="1:5" ht="18.95" customHeight="1">
      <c r="A2" s="751" t="s">
        <v>460</v>
      </c>
      <c r="B2" s="751"/>
      <c r="C2" s="751"/>
      <c r="D2" s="33" t="s">
        <v>44</v>
      </c>
      <c r="E2" s="34" t="str">
        <f>'ESF-FERIAELON'!H2</f>
        <v>Anual</v>
      </c>
    </row>
    <row r="3" spans="1:5" ht="18.95" customHeight="1">
      <c r="A3" s="751" t="str">
        <f>'ESF-FERIAELON'!A3</f>
        <v>CORRESPONDIENTE DEL 1 DE ENERO AL 31 DE DICIEMBRE 2018</v>
      </c>
      <c r="B3" s="751"/>
      <c r="C3" s="751"/>
      <c r="D3" s="33" t="s">
        <v>47</v>
      </c>
      <c r="E3" s="34">
        <f>'ESF-FERIAELON'!H3</f>
        <v>1</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v>0</v>
      </c>
    </row>
    <row r="9" spans="1:5">
      <c r="A9" s="39">
        <v>3120</v>
      </c>
      <c r="B9" s="35" t="s">
        <v>463</v>
      </c>
      <c r="C9" s="40">
        <v>168088631.94999999</v>
      </c>
      <c r="E9" s="35" t="s">
        <v>1416</v>
      </c>
    </row>
    <row r="10" spans="1:5">
      <c r="A10" s="39">
        <v>3130</v>
      </c>
      <c r="B10" s="35" t="s">
        <v>464</v>
      </c>
      <c r="C10" s="40">
        <v>0</v>
      </c>
    </row>
    <row r="12" spans="1:5">
      <c r="A12" s="37" t="s">
        <v>465</v>
      </c>
      <c r="B12" s="37"/>
      <c r="C12" s="37"/>
      <c r="D12" s="37"/>
      <c r="E12" s="37"/>
    </row>
    <row r="13" spans="1:5">
      <c r="A13" s="38" t="s">
        <v>110</v>
      </c>
      <c r="B13" s="38" t="s">
        <v>111</v>
      </c>
      <c r="C13" s="38" t="s">
        <v>112</v>
      </c>
      <c r="D13" s="38" t="s">
        <v>466</v>
      </c>
      <c r="E13" s="38"/>
    </row>
    <row r="14" spans="1:5">
      <c r="A14" s="39">
        <v>3210</v>
      </c>
      <c r="B14" s="35" t="s">
        <v>467</v>
      </c>
      <c r="C14" s="40">
        <v>7600389.4800000004</v>
      </c>
      <c r="E14" s="35" t="s">
        <v>1417</v>
      </c>
    </row>
    <row r="15" spans="1:5">
      <c r="A15" s="39">
        <v>3220</v>
      </c>
      <c r="B15" s="35" t="s">
        <v>468</v>
      </c>
      <c r="C15" s="40">
        <v>54188616.640000001</v>
      </c>
    </row>
    <row r="16" spans="1:5">
      <c r="A16" s="39">
        <v>3230</v>
      </c>
      <c r="B16" s="35" t="s">
        <v>469</v>
      </c>
      <c r="C16" s="40">
        <v>0</v>
      </c>
    </row>
    <row r="17" spans="1:3">
      <c r="A17" s="39">
        <v>3231</v>
      </c>
      <c r="B17" s="35" t="s">
        <v>470</v>
      </c>
      <c r="C17" s="40">
        <v>0</v>
      </c>
    </row>
    <row r="18" spans="1:3">
      <c r="A18" s="39">
        <v>3232</v>
      </c>
      <c r="B18" s="35" t="s">
        <v>471</v>
      </c>
      <c r="C18" s="40">
        <v>0</v>
      </c>
    </row>
    <row r="19" spans="1:3">
      <c r="A19" s="39">
        <v>3233</v>
      </c>
      <c r="B19" s="35" t="s">
        <v>472</v>
      </c>
      <c r="C19" s="40">
        <v>0</v>
      </c>
    </row>
    <row r="20" spans="1:3">
      <c r="A20" s="39">
        <v>3239</v>
      </c>
      <c r="B20" s="35" t="s">
        <v>473</v>
      </c>
      <c r="C20" s="40">
        <v>0</v>
      </c>
    </row>
    <row r="21" spans="1:3">
      <c r="A21" s="39">
        <v>3240</v>
      </c>
      <c r="B21" s="35" t="s">
        <v>474</v>
      </c>
      <c r="C21" s="40">
        <v>0</v>
      </c>
    </row>
    <row r="22" spans="1:3">
      <c r="A22" s="39">
        <v>3241</v>
      </c>
      <c r="B22" s="35" t="s">
        <v>475</v>
      </c>
      <c r="C22" s="40">
        <v>0</v>
      </c>
    </row>
    <row r="23" spans="1:3">
      <c r="A23" s="39">
        <v>3242</v>
      </c>
      <c r="B23" s="35" t="s">
        <v>476</v>
      </c>
      <c r="C23" s="40">
        <v>0</v>
      </c>
    </row>
    <row r="24" spans="1:3">
      <c r="A24" s="39">
        <v>3243</v>
      </c>
      <c r="B24" s="35" t="s">
        <v>477</v>
      </c>
      <c r="C24" s="40">
        <v>0</v>
      </c>
    </row>
    <row r="25" spans="1:3">
      <c r="A25" s="39">
        <v>3250</v>
      </c>
      <c r="B25" s="35" t="s">
        <v>478</v>
      </c>
      <c r="C25" s="40">
        <v>-9948101.25</v>
      </c>
    </row>
    <row r="26" spans="1:3">
      <c r="A26" s="39">
        <v>3251</v>
      </c>
      <c r="B26" s="35" t="s">
        <v>479</v>
      </c>
      <c r="C26" s="40">
        <v>-9640657.6300000008</v>
      </c>
    </row>
    <row r="27" spans="1:3">
      <c r="A27" s="39">
        <v>3252</v>
      </c>
      <c r="B27" s="35" t="s">
        <v>480</v>
      </c>
      <c r="C27" s="40">
        <v>-307443.62</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80"/>
  <sheetViews>
    <sheetView workbookViewId="0">
      <selection activeCell="B32" sqref="B32"/>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42578125" style="35" bestFit="1" customWidth="1"/>
    <col min="5" max="5" width="19.140625" style="35" customWidth="1"/>
    <col min="6" max="16384" width="9.140625" style="35"/>
  </cols>
  <sheetData>
    <row r="1" spans="1:5" s="41" customFormat="1" ht="18.95" customHeight="1">
      <c r="A1" s="751" t="str">
        <f>'ESF-FERIAELON'!A1</f>
        <v>PATRONATO DE LA FERIA ESTATAL DE LEON Y PARQUE ECOLOGICO</v>
      </c>
      <c r="B1" s="751"/>
      <c r="C1" s="751"/>
      <c r="D1" s="33" t="s">
        <v>42</v>
      </c>
      <c r="E1" s="34">
        <f>'ESF-FERIAELON'!H1</f>
        <v>2018</v>
      </c>
    </row>
    <row r="2" spans="1:5" s="41" customFormat="1" ht="18.95" customHeight="1">
      <c r="A2" s="751" t="s">
        <v>481</v>
      </c>
      <c r="B2" s="751"/>
      <c r="C2" s="751"/>
      <c r="D2" s="33" t="s">
        <v>44</v>
      </c>
      <c r="E2" s="34" t="str">
        <f>'ESF-FERIAELON'!H2</f>
        <v>Anual</v>
      </c>
    </row>
    <row r="3" spans="1:5" s="41" customFormat="1" ht="18.95" customHeight="1">
      <c r="A3" s="751" t="str">
        <f>'ESF-FERIAELON'!A3</f>
        <v>CORRESPONDIENTE DEL 1 DE ENERO AL 31 DE DICIEMBRE 2018</v>
      </c>
      <c r="B3" s="751"/>
      <c r="C3" s="751"/>
      <c r="D3" s="33" t="s">
        <v>47</v>
      </c>
      <c r="E3" s="34">
        <f>'ESF-FERIAELON'!H3</f>
        <v>1</v>
      </c>
    </row>
    <row r="4" spans="1:5">
      <c r="A4" s="36" t="s">
        <v>108</v>
      </c>
      <c r="B4" s="37"/>
      <c r="C4" s="37"/>
      <c r="D4" s="37"/>
      <c r="E4" s="37"/>
    </row>
    <row r="6" spans="1:5">
      <c r="A6" s="37" t="s">
        <v>482</v>
      </c>
      <c r="B6" s="37"/>
      <c r="C6" s="37"/>
      <c r="D6" s="37"/>
      <c r="E6" s="37"/>
    </row>
    <row r="7" spans="1:5">
      <c r="A7" s="38" t="s">
        <v>110</v>
      </c>
      <c r="B7" s="38" t="s">
        <v>111</v>
      </c>
      <c r="C7" s="38" t="s">
        <v>483</v>
      </c>
      <c r="D7" s="38" t="s">
        <v>484</v>
      </c>
      <c r="E7" s="38"/>
    </row>
    <row r="8" spans="1:5">
      <c r="A8" s="39">
        <v>1111</v>
      </c>
      <c r="B8" s="35" t="s">
        <v>485</v>
      </c>
      <c r="C8" s="40">
        <v>0</v>
      </c>
      <c r="D8" s="40">
        <v>0</v>
      </c>
    </row>
    <row r="9" spans="1:5">
      <c r="A9" s="39">
        <v>1112</v>
      </c>
      <c r="B9" s="35" t="s">
        <v>486</v>
      </c>
      <c r="C9" s="40">
        <v>8156018.75</v>
      </c>
      <c r="D9" s="40">
        <v>7503753.1100000003</v>
      </c>
    </row>
    <row r="10" spans="1:5">
      <c r="A10" s="39">
        <v>1113</v>
      </c>
      <c r="B10" s="35" t="s">
        <v>487</v>
      </c>
      <c r="C10" s="40">
        <v>0</v>
      </c>
      <c r="D10" s="40">
        <v>0</v>
      </c>
    </row>
    <row r="11" spans="1:5">
      <c r="A11" s="39">
        <v>1114</v>
      </c>
      <c r="B11" s="35" t="s">
        <v>114</v>
      </c>
      <c r="C11" s="40">
        <v>49282749.729999997</v>
      </c>
      <c r="D11" s="40">
        <v>51337432.469999999</v>
      </c>
    </row>
    <row r="12" spans="1:5">
      <c r="A12" s="39">
        <v>1115</v>
      </c>
      <c r="B12" s="35" t="s">
        <v>116</v>
      </c>
      <c r="C12" s="40">
        <v>0</v>
      </c>
      <c r="D12" s="40">
        <v>0</v>
      </c>
    </row>
    <row r="13" spans="1:5">
      <c r="A13" s="39">
        <v>1116</v>
      </c>
      <c r="B13" s="35" t="s">
        <v>488</v>
      </c>
      <c r="C13" s="40">
        <v>0</v>
      </c>
      <c r="D13" s="40">
        <v>0</v>
      </c>
    </row>
    <row r="14" spans="1:5">
      <c r="A14" s="39">
        <v>1119</v>
      </c>
      <c r="B14" s="35" t="s">
        <v>489</v>
      </c>
      <c r="C14" s="40">
        <v>0</v>
      </c>
      <c r="D14" s="40">
        <v>0</v>
      </c>
    </row>
    <row r="15" spans="1:5">
      <c r="A15" s="39">
        <v>1110</v>
      </c>
      <c r="B15" s="35" t="s">
        <v>490</v>
      </c>
      <c r="C15" s="40">
        <v>57438768.479999997</v>
      </c>
      <c r="D15" s="40">
        <v>58841185.579999998</v>
      </c>
    </row>
    <row r="18" spans="1:5">
      <c r="A18" s="37" t="s">
        <v>491</v>
      </c>
      <c r="B18" s="37"/>
      <c r="C18" s="37"/>
      <c r="D18" s="37"/>
      <c r="E18" s="37"/>
    </row>
    <row r="19" spans="1:5">
      <c r="A19" s="38" t="s">
        <v>110</v>
      </c>
      <c r="B19" s="38" t="s">
        <v>111</v>
      </c>
      <c r="C19" s="38" t="s">
        <v>112</v>
      </c>
      <c r="D19" s="38" t="s">
        <v>492</v>
      </c>
      <c r="E19" s="38" t="s">
        <v>493</v>
      </c>
    </row>
    <row r="20" spans="1:5">
      <c r="A20" s="39">
        <v>1230</v>
      </c>
      <c r="B20" s="35" t="s">
        <v>165</v>
      </c>
      <c r="C20" s="40">
        <v>5269229.1900000004</v>
      </c>
    </row>
    <row r="21" spans="1:5">
      <c r="A21" s="39">
        <v>1231</v>
      </c>
      <c r="B21" s="35" t="s">
        <v>168</v>
      </c>
      <c r="C21" s="40">
        <v>0</v>
      </c>
    </row>
    <row r="22" spans="1:5">
      <c r="A22" s="39">
        <v>1232</v>
      </c>
      <c r="B22" s="35" t="s">
        <v>170</v>
      </c>
      <c r="C22" s="40">
        <v>0</v>
      </c>
    </row>
    <row r="23" spans="1:5">
      <c r="A23" s="39">
        <v>1233</v>
      </c>
      <c r="B23" s="35" t="s">
        <v>171</v>
      </c>
      <c r="C23" s="40">
        <v>0</v>
      </c>
    </row>
    <row r="24" spans="1:5">
      <c r="A24" s="39">
        <v>1234</v>
      </c>
      <c r="B24" s="35" t="s">
        <v>172</v>
      </c>
      <c r="C24" s="40">
        <v>0</v>
      </c>
    </row>
    <row r="25" spans="1:5">
      <c r="A25" s="39">
        <v>1235</v>
      </c>
      <c r="B25" s="35" t="s">
        <v>173</v>
      </c>
      <c r="C25" s="40">
        <v>0</v>
      </c>
    </row>
    <row r="26" spans="1:5">
      <c r="A26" s="39">
        <v>1236</v>
      </c>
      <c r="B26" s="35" t="s">
        <v>174</v>
      </c>
      <c r="C26" s="40">
        <v>5269229.1900000004</v>
      </c>
    </row>
    <row r="27" spans="1:5">
      <c r="A27" s="39">
        <v>1239</v>
      </c>
      <c r="B27" s="35" t="s">
        <v>175</v>
      </c>
      <c r="C27" s="40">
        <v>0</v>
      </c>
    </row>
    <row r="28" spans="1:5">
      <c r="A28" s="39">
        <v>1240</v>
      </c>
      <c r="B28" s="35" t="s">
        <v>176</v>
      </c>
      <c r="C28" s="40">
        <v>5844833.0300000003</v>
      </c>
    </row>
    <row r="29" spans="1:5">
      <c r="A29" s="39">
        <v>1241</v>
      </c>
      <c r="B29" s="35" t="s">
        <v>177</v>
      </c>
      <c r="C29" s="40">
        <v>5532927.5700000003</v>
      </c>
    </row>
    <row r="30" spans="1:5">
      <c r="A30" s="39">
        <v>1242</v>
      </c>
      <c r="B30" s="35" t="s">
        <v>179</v>
      </c>
      <c r="C30" s="40">
        <v>54272.41</v>
      </c>
    </row>
    <row r="31" spans="1:5">
      <c r="A31" s="39">
        <v>1243</v>
      </c>
      <c r="B31" s="35" t="s">
        <v>181</v>
      </c>
      <c r="C31" s="40">
        <v>0</v>
      </c>
    </row>
    <row r="32" spans="1:5">
      <c r="A32" s="39">
        <v>1244</v>
      </c>
      <c r="B32" s="35" t="s">
        <v>182</v>
      </c>
      <c r="C32" s="40">
        <v>169900</v>
      </c>
    </row>
    <row r="33" spans="1:5">
      <c r="A33" s="39">
        <v>1245</v>
      </c>
      <c r="B33" s="35" t="s">
        <v>184</v>
      </c>
      <c r="C33" s="40">
        <v>0</v>
      </c>
    </row>
    <row r="34" spans="1:5">
      <c r="A34" s="39">
        <v>1246</v>
      </c>
      <c r="B34" s="35" t="s">
        <v>186</v>
      </c>
      <c r="C34" s="40">
        <v>87733.05</v>
      </c>
    </row>
    <row r="35" spans="1:5">
      <c r="A35" s="39">
        <v>1247</v>
      </c>
      <c r="B35" s="35" t="s">
        <v>188</v>
      </c>
      <c r="C35" s="40">
        <v>0</v>
      </c>
    </row>
    <row r="36" spans="1:5">
      <c r="A36" s="39">
        <v>1248</v>
      </c>
      <c r="B36" s="35" t="s">
        <v>189</v>
      </c>
      <c r="C36" s="40">
        <v>0</v>
      </c>
    </row>
    <row r="37" spans="1:5">
      <c r="A37" s="39">
        <v>1250</v>
      </c>
      <c r="B37" s="35" t="s">
        <v>193</v>
      </c>
      <c r="C37" s="40">
        <v>17028.939999999999</v>
      </c>
    </row>
    <row r="38" spans="1:5">
      <c r="A38" s="39">
        <v>1251</v>
      </c>
      <c r="B38" s="35" t="s">
        <v>194</v>
      </c>
      <c r="C38" s="40">
        <v>0</v>
      </c>
    </row>
    <row r="39" spans="1:5">
      <c r="A39" s="39">
        <v>1252</v>
      </c>
      <c r="B39" s="35" t="s">
        <v>195</v>
      </c>
      <c r="C39" s="40">
        <v>17028.939999999999</v>
      </c>
    </row>
    <row r="40" spans="1:5">
      <c r="A40" s="39">
        <v>1253</v>
      </c>
      <c r="B40" s="35" t="s">
        <v>196</v>
      </c>
      <c r="C40" s="40">
        <v>0</v>
      </c>
    </row>
    <row r="41" spans="1:5">
      <c r="A41" s="39">
        <v>1254</v>
      </c>
      <c r="B41" s="35" t="s">
        <v>197</v>
      </c>
      <c r="C41" s="40">
        <v>0</v>
      </c>
    </row>
    <row r="42" spans="1:5">
      <c r="A42" s="39">
        <v>1259</v>
      </c>
      <c r="B42" s="35" t="s">
        <v>198</v>
      </c>
      <c r="C42" s="40">
        <v>0</v>
      </c>
    </row>
    <row r="44" spans="1:5">
      <c r="A44" s="37" t="s">
        <v>494</v>
      </c>
      <c r="B44" s="37"/>
      <c r="C44" s="37"/>
      <c r="D44" s="37"/>
      <c r="E44" s="37"/>
    </row>
    <row r="45" spans="1:5">
      <c r="A45" s="38" t="s">
        <v>110</v>
      </c>
      <c r="B45" s="38" t="s">
        <v>111</v>
      </c>
      <c r="C45" s="38" t="s">
        <v>483</v>
      </c>
      <c r="D45" s="38" t="s">
        <v>484</v>
      </c>
      <c r="E45" s="38"/>
    </row>
    <row r="46" spans="1:5">
      <c r="A46" s="39">
        <v>5500</v>
      </c>
      <c r="B46" s="35" t="s">
        <v>428</v>
      </c>
      <c r="C46" s="40">
        <v>12467745.119999999</v>
      </c>
      <c r="D46" s="40">
        <v>11674685.41</v>
      </c>
    </row>
    <row r="47" spans="1:5">
      <c r="A47" s="39">
        <v>5510</v>
      </c>
      <c r="B47" s="35" t="s">
        <v>429</v>
      </c>
      <c r="C47" s="40">
        <v>11588076.130000001</v>
      </c>
      <c r="D47" s="40">
        <v>10977792.16</v>
      </c>
    </row>
    <row r="48" spans="1:5">
      <c r="A48" s="39">
        <v>5511</v>
      </c>
      <c r="B48" s="35" t="s">
        <v>430</v>
      </c>
      <c r="C48" s="40">
        <v>0</v>
      </c>
      <c r="D48" s="40">
        <v>0</v>
      </c>
    </row>
    <row r="49" spans="1:4">
      <c r="A49" s="39">
        <v>5512</v>
      </c>
      <c r="B49" s="35" t="s">
        <v>431</v>
      </c>
      <c r="C49" s="40">
        <v>0</v>
      </c>
      <c r="D49" s="40">
        <v>0</v>
      </c>
    </row>
    <row r="50" spans="1:4">
      <c r="A50" s="39">
        <v>5513</v>
      </c>
      <c r="B50" s="35" t="s">
        <v>432</v>
      </c>
      <c r="C50" s="40">
        <v>10745619.84</v>
      </c>
      <c r="D50" s="40">
        <v>10229071.719999999</v>
      </c>
    </row>
    <row r="51" spans="1:4">
      <c r="A51" s="39">
        <v>5514</v>
      </c>
      <c r="B51" s="35" t="s">
        <v>433</v>
      </c>
      <c r="C51" s="40">
        <v>0</v>
      </c>
      <c r="D51" s="40">
        <v>0</v>
      </c>
    </row>
    <row r="52" spans="1:4">
      <c r="A52" s="39">
        <v>5515</v>
      </c>
      <c r="B52" s="35" t="s">
        <v>434</v>
      </c>
      <c r="C52" s="40">
        <v>795524.57</v>
      </c>
      <c r="D52" s="40">
        <v>653003.3900000006</v>
      </c>
    </row>
    <row r="53" spans="1:4">
      <c r="A53" s="39">
        <v>5516</v>
      </c>
      <c r="B53" s="35" t="s">
        <v>435</v>
      </c>
      <c r="C53" s="40">
        <v>0</v>
      </c>
      <c r="D53" s="40">
        <v>0</v>
      </c>
    </row>
    <row r="54" spans="1:4">
      <c r="A54" s="39">
        <v>5517</v>
      </c>
      <c r="B54" s="35" t="s">
        <v>436</v>
      </c>
      <c r="C54" s="40">
        <v>46931.72</v>
      </c>
      <c r="D54" s="40">
        <v>95717.049999999988</v>
      </c>
    </row>
    <row r="55" spans="1:4">
      <c r="A55" s="39">
        <v>5518</v>
      </c>
      <c r="B55" s="35" t="s">
        <v>437</v>
      </c>
      <c r="C55" s="40">
        <v>0</v>
      </c>
      <c r="D55" s="40">
        <v>0</v>
      </c>
    </row>
    <row r="56" spans="1:4">
      <c r="A56" s="39">
        <v>5520</v>
      </c>
      <c r="B56" s="35" t="s">
        <v>438</v>
      </c>
      <c r="C56" s="40">
        <v>0</v>
      </c>
      <c r="D56" s="40">
        <v>0</v>
      </c>
    </row>
    <row r="57" spans="1:4">
      <c r="A57" s="39">
        <v>5521</v>
      </c>
      <c r="B57" s="35" t="s">
        <v>439</v>
      </c>
      <c r="C57" s="40">
        <v>0</v>
      </c>
      <c r="D57" s="40">
        <v>0</v>
      </c>
    </row>
    <row r="58" spans="1:4">
      <c r="A58" s="39">
        <v>5522</v>
      </c>
      <c r="B58" s="35" t="s">
        <v>440</v>
      </c>
      <c r="C58" s="40">
        <v>0</v>
      </c>
      <c r="D58" s="40">
        <v>0</v>
      </c>
    </row>
    <row r="59" spans="1:4">
      <c r="A59" s="39">
        <v>5530</v>
      </c>
      <c r="B59" s="35" t="s">
        <v>441</v>
      </c>
      <c r="C59" s="40">
        <v>0</v>
      </c>
      <c r="D59" s="40">
        <v>0</v>
      </c>
    </row>
    <row r="60" spans="1:4">
      <c r="A60" s="39">
        <v>5531</v>
      </c>
      <c r="B60" s="35" t="s">
        <v>442</v>
      </c>
      <c r="C60" s="40">
        <v>0</v>
      </c>
      <c r="D60" s="40">
        <v>0</v>
      </c>
    </row>
    <row r="61" spans="1:4">
      <c r="A61" s="39">
        <v>5532</v>
      </c>
      <c r="B61" s="35" t="s">
        <v>443</v>
      </c>
      <c r="C61" s="40">
        <v>0</v>
      </c>
      <c r="D61" s="40">
        <v>0</v>
      </c>
    </row>
    <row r="62" spans="1:4">
      <c r="A62" s="39">
        <v>5533</v>
      </c>
      <c r="B62" s="35" t="s">
        <v>444</v>
      </c>
      <c r="C62" s="40">
        <v>0</v>
      </c>
      <c r="D62" s="40">
        <v>0</v>
      </c>
    </row>
    <row r="63" spans="1:4">
      <c r="A63" s="39">
        <v>5534</v>
      </c>
      <c r="B63" s="35" t="s">
        <v>445</v>
      </c>
      <c r="C63" s="40">
        <v>0</v>
      </c>
      <c r="D63" s="40">
        <v>0</v>
      </c>
    </row>
    <row r="64" spans="1:4">
      <c r="A64" s="39">
        <v>5535</v>
      </c>
      <c r="B64" s="35" t="s">
        <v>446</v>
      </c>
      <c r="C64" s="40">
        <v>0</v>
      </c>
      <c r="D64" s="40">
        <v>0</v>
      </c>
    </row>
    <row r="65" spans="1:4">
      <c r="A65" s="39">
        <v>5540</v>
      </c>
      <c r="B65" s="35" t="s">
        <v>447</v>
      </c>
      <c r="C65" s="40">
        <v>0</v>
      </c>
      <c r="D65" s="40">
        <v>0</v>
      </c>
    </row>
    <row r="66" spans="1:4">
      <c r="A66" s="39">
        <v>5541</v>
      </c>
      <c r="B66" s="35" t="s">
        <v>447</v>
      </c>
      <c r="C66" s="40">
        <v>0</v>
      </c>
      <c r="D66" s="40">
        <v>0</v>
      </c>
    </row>
    <row r="67" spans="1:4">
      <c r="A67" s="39">
        <v>5550</v>
      </c>
      <c r="B67" s="35" t="s">
        <v>448</v>
      </c>
      <c r="C67" s="40">
        <v>0</v>
      </c>
      <c r="D67" s="40">
        <v>0</v>
      </c>
    </row>
    <row r="68" spans="1:4">
      <c r="A68" s="39">
        <v>5551</v>
      </c>
      <c r="B68" s="35" t="s">
        <v>448</v>
      </c>
      <c r="C68" s="40">
        <v>0</v>
      </c>
      <c r="D68" s="40">
        <v>0</v>
      </c>
    </row>
    <row r="69" spans="1:4">
      <c r="A69" s="39">
        <v>5590</v>
      </c>
      <c r="B69" s="35" t="s">
        <v>449</v>
      </c>
      <c r="C69" s="40">
        <v>879668.99</v>
      </c>
      <c r="D69" s="40">
        <v>696893.25</v>
      </c>
    </row>
    <row r="70" spans="1:4">
      <c r="A70" s="39">
        <v>5591</v>
      </c>
      <c r="B70" s="35" t="s">
        <v>450</v>
      </c>
      <c r="C70" s="40">
        <v>174566.92</v>
      </c>
      <c r="D70" s="40">
        <v>20000</v>
      </c>
    </row>
    <row r="71" spans="1:4">
      <c r="A71" s="39">
        <v>5592</v>
      </c>
      <c r="B71" s="35" t="s">
        <v>451</v>
      </c>
      <c r="C71" s="40">
        <v>0</v>
      </c>
      <c r="D71" s="40">
        <v>0</v>
      </c>
    </row>
    <row r="72" spans="1:4">
      <c r="A72" s="39">
        <v>5593</v>
      </c>
      <c r="B72" s="35" t="s">
        <v>452</v>
      </c>
      <c r="C72" s="40">
        <v>0</v>
      </c>
      <c r="D72" s="40">
        <v>0</v>
      </c>
    </row>
    <row r="73" spans="1:4">
      <c r="A73" s="39">
        <v>5594</v>
      </c>
      <c r="B73" s="35" t="s">
        <v>453</v>
      </c>
      <c r="C73" s="40">
        <v>705102.07</v>
      </c>
      <c r="D73" s="40">
        <v>669377.99</v>
      </c>
    </row>
    <row r="74" spans="1:4">
      <c r="A74" s="39">
        <v>5595</v>
      </c>
      <c r="B74" s="35" t="s">
        <v>454</v>
      </c>
      <c r="C74" s="40">
        <v>0</v>
      </c>
      <c r="D74" s="40">
        <v>0</v>
      </c>
    </row>
    <row r="75" spans="1:4">
      <c r="A75" s="39">
        <v>5596</v>
      </c>
      <c r="B75" s="35" t="s">
        <v>344</v>
      </c>
      <c r="C75" s="40">
        <v>0</v>
      </c>
      <c r="D75" s="40">
        <v>0</v>
      </c>
    </row>
    <row r="76" spans="1:4">
      <c r="A76" s="39">
        <v>5597</v>
      </c>
      <c r="B76" s="35" t="s">
        <v>455</v>
      </c>
      <c r="C76" s="40">
        <v>0</v>
      </c>
      <c r="D76" s="40">
        <v>0</v>
      </c>
    </row>
    <row r="77" spans="1:4">
      <c r="A77" s="39">
        <v>5599</v>
      </c>
      <c r="B77" s="35" t="s">
        <v>456</v>
      </c>
      <c r="C77" s="40">
        <v>0</v>
      </c>
      <c r="D77" s="40">
        <v>0</v>
      </c>
    </row>
    <row r="78" spans="1:4">
      <c r="A78" s="39">
        <v>5600</v>
      </c>
      <c r="B78" s="35" t="s">
        <v>457</v>
      </c>
      <c r="C78" s="40">
        <v>0</v>
      </c>
      <c r="D78" s="40">
        <v>0</v>
      </c>
    </row>
    <row r="79" spans="1:4">
      <c r="A79" s="39">
        <v>5610</v>
      </c>
      <c r="B79" s="35" t="s">
        <v>458</v>
      </c>
      <c r="C79" s="40">
        <v>0</v>
      </c>
      <c r="D79" s="40">
        <v>0</v>
      </c>
    </row>
    <row r="80" spans="1:4">
      <c r="A80" s="39">
        <v>5611</v>
      </c>
      <c r="B80" s="35" t="s">
        <v>459</v>
      </c>
      <c r="C80" s="40">
        <v>0</v>
      </c>
      <c r="D80" s="4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showGridLines="0" topLeftCell="A13" zoomScale="160" zoomScaleNormal="160" workbookViewId="0">
      <selection activeCell="C109" sqref="C109"/>
    </sheetView>
  </sheetViews>
  <sheetFormatPr baseColWidth="10"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2597</v>
      </c>
      <c r="B1" s="752"/>
      <c r="C1" s="752"/>
      <c r="D1" s="752"/>
    </row>
    <row r="2" spans="1:4" s="43" customFormat="1" ht="18.95" customHeight="1">
      <c r="A2" s="752" t="s">
        <v>495</v>
      </c>
      <c r="B2" s="752"/>
      <c r="C2" s="752"/>
      <c r="D2" s="752"/>
    </row>
    <row r="3" spans="1:4" s="43" customFormat="1" ht="18.95" customHeight="1">
      <c r="A3" s="752" t="s">
        <v>46</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49"/>
      <c r="D6" s="50">
        <v>140155581.13</v>
      </c>
    </row>
    <row r="7" spans="1:4">
      <c r="B7" s="52"/>
      <c r="C7" s="53"/>
      <c r="D7" s="54"/>
    </row>
    <row r="8" spans="1:4">
      <c r="A8" s="55" t="s">
        <v>498</v>
      </c>
      <c r="B8" s="56"/>
      <c r="C8" s="57"/>
      <c r="D8" s="58">
        <v>0</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0</v>
      </c>
      <c r="D12" s="63"/>
    </row>
    <row r="13" spans="1:4">
      <c r="A13" s="64" t="s">
        <v>503</v>
      </c>
      <c r="B13" s="60"/>
      <c r="C13" s="61">
        <v>0</v>
      </c>
      <c r="D13" s="63"/>
    </row>
    <row r="14" spans="1:4">
      <c r="B14" s="65"/>
      <c r="C14" s="66"/>
      <c r="D14" s="67"/>
    </row>
    <row r="15" spans="1:4">
      <c r="A15" s="55" t="s">
        <v>504</v>
      </c>
      <c r="B15" s="56"/>
      <c r="C15" s="57"/>
      <c r="D15" s="58">
        <v>9575314.9900000002</v>
      </c>
    </row>
    <row r="16" spans="1:4">
      <c r="A16" s="59"/>
      <c r="B16" s="60" t="s">
        <v>505</v>
      </c>
      <c r="C16" s="61"/>
      <c r="D16" s="62"/>
    </row>
    <row r="17" spans="1:4">
      <c r="A17" s="59"/>
      <c r="B17" s="60" t="s">
        <v>506</v>
      </c>
      <c r="C17" s="61">
        <v>0</v>
      </c>
      <c r="D17" s="63"/>
    </row>
    <row r="18" spans="1:4">
      <c r="A18" s="59"/>
      <c r="B18" s="60" t="s">
        <v>507</v>
      </c>
      <c r="C18" s="61">
        <v>0</v>
      </c>
      <c r="D18" s="63"/>
    </row>
    <row r="19" spans="1:4">
      <c r="A19" s="64" t="s">
        <v>508</v>
      </c>
      <c r="B19" s="68"/>
      <c r="C19" s="69">
        <v>9575314.9900000002</v>
      </c>
      <c r="D19" s="63"/>
    </row>
    <row r="20" spans="1:4">
      <c r="B20" s="70"/>
      <c r="C20" s="71"/>
      <c r="D20" s="67"/>
    </row>
    <row r="21" spans="1:4">
      <c r="A21" s="48" t="s">
        <v>509</v>
      </c>
      <c r="B21" s="48"/>
      <c r="C21" s="72"/>
      <c r="D21" s="50">
        <v>130580266.14</v>
      </c>
    </row>
    <row r="24" spans="1:4">
      <c r="A24" s="20" t="s">
        <v>104</v>
      </c>
    </row>
  </sheetData>
  <mergeCells count="4">
    <mergeCell ref="A1:D1"/>
    <mergeCell ref="A2:D2"/>
    <mergeCell ref="A3:D3"/>
    <mergeCell ref="A4:D4"/>
  </mergeCells>
  <pageMargins left="0.70866141732283472" right="0.70866141732283472" top="0.74803149606299213" bottom="0.74803149606299213" header="0.31496062992125984" footer="0.31496062992125984"/>
  <pageSetup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1"/>
  <sheetViews>
    <sheetView showGridLines="0" workbookViewId="0">
      <selection activeCell="D19" sqref="D19"/>
    </sheetView>
  </sheetViews>
  <sheetFormatPr baseColWidth="10"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1395</v>
      </c>
      <c r="B1" s="752"/>
      <c r="C1" s="752"/>
      <c r="D1" s="752"/>
    </row>
    <row r="2" spans="1:4" s="43" customFormat="1" ht="18.95" customHeight="1">
      <c r="A2" s="752" t="s">
        <v>495</v>
      </c>
      <c r="B2" s="752"/>
      <c r="C2" s="752"/>
      <c r="D2" s="752"/>
    </row>
    <row r="3" spans="1:4" s="43" customFormat="1" ht="18.95" customHeight="1">
      <c r="A3" s="752" t="s">
        <v>2601</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49"/>
      <c r="D6" s="50">
        <v>151277506.16</v>
      </c>
    </row>
    <row r="7" spans="1:4">
      <c r="B7" s="52"/>
      <c r="C7" s="53"/>
      <c r="D7" s="54"/>
    </row>
    <row r="8" spans="1:4">
      <c r="A8" s="55" t="s">
        <v>498</v>
      </c>
      <c r="B8" s="56"/>
      <c r="C8" s="57"/>
      <c r="D8" s="58">
        <v>1212902.99</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1212902.99</v>
      </c>
      <c r="D12" s="63"/>
    </row>
    <row r="13" spans="1:4">
      <c r="A13" s="64" t="s">
        <v>503</v>
      </c>
      <c r="B13" s="60"/>
      <c r="C13" s="61">
        <v>0</v>
      </c>
      <c r="D13" s="63"/>
    </row>
    <row r="14" spans="1:4">
      <c r="B14" s="65"/>
      <c r="C14" s="66"/>
      <c r="D14" s="67"/>
    </row>
    <row r="15" spans="1:4">
      <c r="A15" s="55" t="s">
        <v>504</v>
      </c>
      <c r="B15" s="56"/>
      <c r="C15" s="57"/>
      <c r="D15" s="58">
        <v>6428473.29</v>
      </c>
    </row>
    <row r="16" spans="1:4">
      <c r="A16" s="59"/>
      <c r="B16" s="60" t="s">
        <v>505</v>
      </c>
      <c r="C16" s="61">
        <v>0</v>
      </c>
      <c r="D16" s="62"/>
    </row>
    <row r="17" spans="1:4">
      <c r="A17" s="59"/>
      <c r="B17" s="60" t="s">
        <v>506</v>
      </c>
      <c r="C17" s="61">
        <v>0</v>
      </c>
      <c r="D17" s="63"/>
    </row>
    <row r="18" spans="1:4">
      <c r="A18" s="59"/>
      <c r="B18" s="60" t="s">
        <v>507</v>
      </c>
      <c r="C18" s="61">
        <v>6428473.29</v>
      </c>
      <c r="D18" s="63"/>
    </row>
    <row r="19" spans="1:4">
      <c r="A19" s="64" t="s">
        <v>508</v>
      </c>
      <c r="B19" s="68"/>
      <c r="C19" s="69"/>
      <c r="D19" s="63"/>
    </row>
    <row r="20" spans="1:4">
      <c r="B20" s="70"/>
      <c r="C20" s="71"/>
      <c r="D20" s="67"/>
    </row>
    <row r="21" spans="1:4">
      <c r="A21" s="48" t="s">
        <v>509</v>
      </c>
      <c r="B21" s="48"/>
      <c r="C21" s="72"/>
      <c r="D21" s="50">
        <v>146061935.86000001</v>
      </c>
    </row>
  </sheetData>
  <mergeCells count="4">
    <mergeCell ref="A1:D1"/>
    <mergeCell ref="A2:D2"/>
    <mergeCell ref="A3:D3"/>
    <mergeCell ref="A4:D4"/>
  </mergeCell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5"/>
  <sheetViews>
    <sheetView showGridLines="0" workbookViewId="0">
      <selection activeCell="B32" sqref="B32"/>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4" s="73" customFormat="1" ht="18.95" customHeight="1">
      <c r="A1" s="754" t="s">
        <v>1395</v>
      </c>
      <c r="B1" s="754"/>
      <c r="C1" s="754"/>
      <c r="D1" s="754"/>
    </row>
    <row r="2" spans="1:4" s="73" customFormat="1" ht="18.95" customHeight="1">
      <c r="A2" s="754" t="s">
        <v>510</v>
      </c>
      <c r="B2" s="754"/>
      <c r="C2" s="754"/>
      <c r="D2" s="754"/>
    </row>
    <row r="3" spans="1:4" s="73" customFormat="1" ht="18.95" customHeight="1">
      <c r="A3" s="754" t="s">
        <v>2601</v>
      </c>
      <c r="B3" s="754"/>
      <c r="C3" s="754"/>
      <c r="D3" s="754"/>
    </row>
    <row r="4" spans="1:4" s="74" customFormat="1">
      <c r="A4" s="755"/>
      <c r="B4" s="755"/>
      <c r="C4" s="755"/>
      <c r="D4" s="755"/>
    </row>
    <row r="5" spans="1:4">
      <c r="A5" s="75" t="s">
        <v>511</v>
      </c>
      <c r="B5" s="76"/>
      <c r="C5" s="77"/>
      <c r="D5" s="78">
        <v>136994992.42000011</v>
      </c>
    </row>
    <row r="6" spans="1:4">
      <c r="A6" s="79"/>
      <c r="B6" s="52"/>
      <c r="C6" s="80"/>
      <c r="D6" s="81"/>
    </row>
    <row r="7" spans="1:4">
      <c r="A7" s="55" t="s">
        <v>512</v>
      </c>
      <c r="B7" s="82"/>
      <c r="C7" s="77"/>
      <c r="D7" s="83">
        <v>11001191.16</v>
      </c>
    </row>
    <row r="8" spans="1:4">
      <c r="A8" s="59"/>
      <c r="B8" s="84" t="s">
        <v>513</v>
      </c>
      <c r="C8" s="61">
        <v>5532927.5700000003</v>
      </c>
      <c r="D8" s="85"/>
    </row>
    <row r="9" spans="1:4">
      <c r="A9" s="59"/>
      <c r="B9" s="84" t="s">
        <v>514</v>
      </c>
      <c r="C9" s="61">
        <v>54272.41</v>
      </c>
      <c r="D9" s="86"/>
    </row>
    <row r="10" spans="1:4">
      <c r="A10" s="59"/>
      <c r="B10" s="84" t="s">
        <v>515</v>
      </c>
      <c r="C10" s="61">
        <v>0</v>
      </c>
      <c r="D10" s="86"/>
    </row>
    <row r="11" spans="1:4">
      <c r="A11" s="59"/>
      <c r="B11" s="84" t="s">
        <v>516</v>
      </c>
      <c r="C11" s="61">
        <v>40000</v>
      </c>
      <c r="D11" s="86"/>
    </row>
    <row r="12" spans="1:4">
      <c r="A12" s="59"/>
      <c r="B12" s="84" t="s">
        <v>517</v>
      </c>
      <c r="C12" s="61">
        <v>0</v>
      </c>
      <c r="D12" s="86"/>
    </row>
    <row r="13" spans="1:4">
      <c r="A13" s="59"/>
      <c r="B13" s="84" t="s">
        <v>518</v>
      </c>
      <c r="C13" s="61">
        <v>87733.05</v>
      </c>
      <c r="D13" s="86"/>
    </row>
    <row r="14" spans="1:4">
      <c r="A14" s="59"/>
      <c r="B14" s="84" t="s">
        <v>519</v>
      </c>
      <c r="C14" s="61">
        <v>0</v>
      </c>
      <c r="D14" s="86"/>
    </row>
    <row r="15" spans="1:4">
      <c r="A15" s="59"/>
      <c r="B15" s="84" t="s">
        <v>520</v>
      </c>
      <c r="C15" s="61">
        <v>0</v>
      </c>
      <c r="D15" s="86"/>
    </row>
    <row r="16" spans="1:4">
      <c r="A16" s="59"/>
      <c r="B16" s="84" t="s">
        <v>521</v>
      </c>
      <c r="C16" s="61">
        <v>17028.939999999999</v>
      </c>
      <c r="D16" s="86"/>
    </row>
    <row r="17" spans="1:4">
      <c r="A17" s="59"/>
      <c r="B17" s="84" t="s">
        <v>522</v>
      </c>
      <c r="C17" s="61">
        <v>5269229.1900000004</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0</v>
      </c>
      <c r="D24" s="86"/>
    </row>
    <row r="25" spans="1:4">
      <c r="A25" s="79"/>
      <c r="B25" s="88"/>
      <c r="C25" s="89"/>
      <c r="D25" s="90"/>
    </row>
    <row r="26" spans="1:4">
      <c r="A26" s="55" t="s">
        <v>530</v>
      </c>
      <c r="B26" s="82"/>
      <c r="C26" s="91"/>
      <c r="D26" s="83">
        <v>12467745.120000001</v>
      </c>
    </row>
    <row r="27" spans="1:4">
      <c r="A27" s="59"/>
      <c r="B27" s="84" t="s">
        <v>531</v>
      </c>
      <c r="C27" s="61">
        <v>11588076.130000001</v>
      </c>
      <c r="D27" s="85"/>
    </row>
    <row r="28" spans="1:4">
      <c r="A28" s="59"/>
      <c r="B28" s="84" t="s">
        <v>438</v>
      </c>
      <c r="C28" s="61">
        <v>0</v>
      </c>
      <c r="D28" s="86"/>
    </row>
    <row r="29" spans="1:4">
      <c r="A29" s="59"/>
      <c r="B29" s="84" t="s">
        <v>532</v>
      </c>
      <c r="C29" s="61">
        <v>0</v>
      </c>
      <c r="D29" s="86"/>
    </row>
    <row r="30" spans="1:4">
      <c r="A30" s="59"/>
      <c r="B30" s="84" t="s">
        <v>533</v>
      </c>
      <c r="C30" s="61">
        <v>0</v>
      </c>
      <c r="D30" s="86"/>
    </row>
    <row r="31" spans="1:4">
      <c r="A31" s="59"/>
      <c r="B31" s="84" t="s">
        <v>534</v>
      </c>
      <c r="C31" s="61">
        <v>0</v>
      </c>
      <c r="D31" s="86"/>
    </row>
    <row r="32" spans="1:4">
      <c r="A32" s="59"/>
      <c r="B32" s="84" t="s">
        <v>535</v>
      </c>
      <c r="C32" s="61">
        <v>879668.99</v>
      </c>
      <c r="D32" s="86"/>
    </row>
    <row r="33" spans="1:4">
      <c r="A33" s="59"/>
      <c r="B33" s="87" t="s">
        <v>536</v>
      </c>
      <c r="C33" s="69">
        <v>0</v>
      </c>
      <c r="D33" s="86"/>
    </row>
    <row r="34" spans="1:4">
      <c r="A34" s="79"/>
      <c r="B34" s="88"/>
      <c r="C34" s="89"/>
      <c r="D34" s="90"/>
    </row>
    <row r="35" spans="1:4">
      <c r="A35" s="76" t="s">
        <v>537</v>
      </c>
      <c r="B35" s="76"/>
      <c r="C35" s="77"/>
      <c r="D35" s="78">
        <v>138461546.38000011</v>
      </c>
    </row>
  </sheetData>
  <mergeCells count="4">
    <mergeCell ref="A1:D1"/>
    <mergeCell ref="A2:D2"/>
    <mergeCell ref="A3:D3"/>
    <mergeCell ref="A4:D4"/>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0"/>
  <sheetViews>
    <sheetView workbookViewId="0">
      <selection activeCell="B32" sqref="B32"/>
    </sheetView>
  </sheetViews>
  <sheetFormatPr baseColWidth="10" defaultColWidth="9.140625" defaultRowHeight="11.25"/>
  <cols>
    <col min="1" max="1" width="10" style="35" customWidth="1"/>
    <col min="2" max="2" width="68.5703125" style="35" bestFit="1" customWidth="1"/>
    <col min="3" max="3" width="17.42578125" style="35" bestFit="1" customWidth="1"/>
    <col min="4" max="5" width="23.7109375" style="35" bestFit="1" customWidth="1"/>
    <col min="6" max="6" width="19.28515625" style="35" customWidth="1"/>
    <col min="7" max="7" width="20.5703125" style="35" customWidth="1"/>
    <col min="8" max="10" width="20.28515625" style="35" customWidth="1"/>
    <col min="11" max="16384" width="9.140625" style="35"/>
  </cols>
  <sheetData>
    <row r="1" spans="1:10" ht="18.95" customHeight="1">
      <c r="A1" s="751" t="s">
        <v>1395</v>
      </c>
      <c r="B1" s="756"/>
      <c r="C1" s="756"/>
      <c r="D1" s="756"/>
      <c r="E1" s="756"/>
      <c r="F1" s="756"/>
      <c r="G1" s="33" t="s">
        <v>42</v>
      </c>
      <c r="H1" s="34">
        <v>2018</v>
      </c>
    </row>
    <row r="2" spans="1:10" ht="18.95" customHeight="1">
      <c r="A2" s="751" t="s">
        <v>538</v>
      </c>
      <c r="B2" s="756"/>
      <c r="C2" s="756"/>
      <c r="D2" s="756"/>
      <c r="E2" s="756"/>
      <c r="F2" s="756"/>
      <c r="G2" s="33" t="s">
        <v>44</v>
      </c>
      <c r="H2" s="34" t="s">
        <v>1425</v>
      </c>
    </row>
    <row r="3" spans="1:10" ht="18.95" customHeight="1">
      <c r="A3" s="757" t="s">
        <v>2601</v>
      </c>
      <c r="B3" s="758"/>
      <c r="C3" s="758"/>
      <c r="D3" s="758"/>
      <c r="E3" s="758"/>
      <c r="F3" s="758"/>
      <c r="G3" s="33" t="s">
        <v>47</v>
      </c>
      <c r="H3" s="34">
        <v>1</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7">
      <c r="A17" s="35">
        <v>7230</v>
      </c>
      <c r="B17" s="35" t="s">
        <v>554</v>
      </c>
      <c r="C17" s="40">
        <v>0</v>
      </c>
      <c r="D17" s="40">
        <v>0</v>
      </c>
      <c r="E17" s="40">
        <v>0</v>
      </c>
      <c r="F17" s="40">
        <v>0</v>
      </c>
    </row>
    <row r="18" spans="1:7">
      <c r="A18" s="35">
        <v>7240</v>
      </c>
      <c r="B18" s="35" t="s">
        <v>555</v>
      </c>
      <c r="C18" s="40">
        <v>0</v>
      </c>
      <c r="D18" s="40">
        <v>0</v>
      </c>
      <c r="E18" s="40">
        <v>0</v>
      </c>
      <c r="F18" s="40">
        <v>0</v>
      </c>
    </row>
    <row r="19" spans="1:7">
      <c r="A19" s="35">
        <v>7250</v>
      </c>
      <c r="B19" s="35" t="s">
        <v>556</v>
      </c>
      <c r="C19" s="40">
        <v>0</v>
      </c>
      <c r="D19" s="40">
        <v>0</v>
      </c>
      <c r="E19" s="40">
        <v>0</v>
      </c>
      <c r="F19" s="40">
        <v>0</v>
      </c>
    </row>
    <row r="20" spans="1:7">
      <c r="A20" s="35">
        <v>7260</v>
      </c>
      <c r="B20" s="35" t="s">
        <v>557</v>
      </c>
      <c r="C20" s="40">
        <v>0</v>
      </c>
      <c r="D20" s="40">
        <v>0</v>
      </c>
      <c r="E20" s="40">
        <v>0</v>
      </c>
      <c r="F20" s="40">
        <v>0</v>
      </c>
    </row>
    <row r="21" spans="1:7">
      <c r="A21" s="35">
        <v>7310</v>
      </c>
      <c r="B21" s="35" t="s">
        <v>558</v>
      </c>
      <c r="C21" s="40">
        <v>0</v>
      </c>
      <c r="D21" s="40">
        <v>0</v>
      </c>
      <c r="E21" s="40">
        <v>0</v>
      </c>
      <c r="F21" s="40">
        <v>0</v>
      </c>
    </row>
    <row r="22" spans="1:7">
      <c r="A22" s="35">
        <v>7320</v>
      </c>
      <c r="B22" s="35" t="s">
        <v>559</v>
      </c>
      <c r="C22" s="40">
        <v>0</v>
      </c>
      <c r="D22" s="40">
        <v>0</v>
      </c>
      <c r="E22" s="40">
        <v>0</v>
      </c>
      <c r="F22" s="40">
        <v>0</v>
      </c>
    </row>
    <row r="23" spans="1:7">
      <c r="A23" s="35">
        <v>7330</v>
      </c>
      <c r="B23" s="35" t="s">
        <v>560</v>
      </c>
      <c r="C23" s="40">
        <v>0</v>
      </c>
      <c r="D23" s="40">
        <v>0</v>
      </c>
      <c r="E23" s="40">
        <v>0</v>
      </c>
      <c r="F23" s="40">
        <v>0</v>
      </c>
    </row>
    <row r="24" spans="1:7">
      <c r="A24" s="35">
        <v>7340</v>
      </c>
      <c r="B24" s="35" t="s">
        <v>561</v>
      </c>
      <c r="C24" s="40">
        <v>0</v>
      </c>
      <c r="D24" s="40">
        <v>0</v>
      </c>
      <c r="E24" s="40">
        <v>0</v>
      </c>
      <c r="F24" s="40">
        <v>0</v>
      </c>
    </row>
    <row r="25" spans="1:7">
      <c r="A25" s="35">
        <v>7350</v>
      </c>
      <c r="B25" s="35" t="s">
        <v>562</v>
      </c>
      <c r="C25" s="40">
        <v>0</v>
      </c>
      <c r="D25" s="40">
        <v>0</v>
      </c>
      <c r="E25" s="40">
        <v>0</v>
      </c>
      <c r="F25" s="40">
        <v>0</v>
      </c>
    </row>
    <row r="26" spans="1:7">
      <c r="A26" s="35">
        <v>7360</v>
      </c>
      <c r="B26" s="35" t="s">
        <v>563</v>
      </c>
      <c r="C26" s="40">
        <v>0</v>
      </c>
      <c r="D26" s="40">
        <v>0</v>
      </c>
      <c r="E26" s="40">
        <v>0</v>
      </c>
      <c r="F26" s="40">
        <v>0</v>
      </c>
    </row>
    <row r="27" spans="1:7">
      <c r="A27" s="35">
        <v>7410</v>
      </c>
      <c r="B27" s="35" t="s">
        <v>564</v>
      </c>
      <c r="C27" s="40">
        <v>0</v>
      </c>
      <c r="D27" s="40">
        <v>0</v>
      </c>
      <c r="E27" s="40">
        <v>0</v>
      </c>
      <c r="F27" s="40">
        <v>0</v>
      </c>
    </row>
    <row r="28" spans="1:7">
      <c r="A28" s="35">
        <v>7420</v>
      </c>
      <c r="B28" s="35" t="s">
        <v>565</v>
      </c>
      <c r="C28" s="40">
        <v>0</v>
      </c>
      <c r="D28" s="40">
        <v>0</v>
      </c>
      <c r="E28" s="40">
        <v>0</v>
      </c>
      <c r="F28" s="40">
        <v>0</v>
      </c>
    </row>
    <row r="29" spans="1:7">
      <c r="A29" s="35">
        <v>7510</v>
      </c>
      <c r="B29" s="35" t="s">
        <v>566</v>
      </c>
      <c r="C29" s="106">
        <v>0</v>
      </c>
      <c r="D29" s="106">
        <v>2332063.5099999998</v>
      </c>
      <c r="E29" s="106">
        <v>0</v>
      </c>
      <c r="F29" s="106">
        <v>2332063.5099999998</v>
      </c>
      <c r="G29" s="102"/>
    </row>
    <row r="30" spans="1:7">
      <c r="A30" s="35">
        <v>7520</v>
      </c>
      <c r="B30" s="35" t="s">
        <v>567</v>
      </c>
      <c r="C30" s="106">
        <v>0</v>
      </c>
      <c r="D30" s="106">
        <v>0</v>
      </c>
      <c r="E30" s="106">
        <v>2332063.5099999998</v>
      </c>
      <c r="F30" s="106">
        <v>-2332063.5099999998</v>
      </c>
      <c r="G30" s="102"/>
    </row>
    <row r="31" spans="1:7">
      <c r="A31" s="35">
        <v>7610</v>
      </c>
      <c r="B31" s="35" t="s">
        <v>568</v>
      </c>
      <c r="C31" s="106">
        <v>0</v>
      </c>
      <c r="D31" s="106">
        <v>0</v>
      </c>
      <c r="E31" s="106">
        <v>0</v>
      </c>
      <c r="F31" s="106">
        <v>0</v>
      </c>
      <c r="G31" s="102"/>
    </row>
    <row r="32" spans="1:7">
      <c r="A32" s="35">
        <v>7620</v>
      </c>
      <c r="B32" s="35" t="s">
        <v>569</v>
      </c>
      <c r="C32" s="106">
        <v>0</v>
      </c>
      <c r="D32" s="106">
        <v>0</v>
      </c>
      <c r="E32" s="106">
        <v>0</v>
      </c>
      <c r="F32" s="106">
        <v>0</v>
      </c>
      <c r="G32" s="102"/>
    </row>
    <row r="33" spans="1:10">
      <c r="A33" s="35">
        <v>7630</v>
      </c>
      <c r="B33" s="35" t="s">
        <v>570</v>
      </c>
      <c r="C33" s="106">
        <v>0</v>
      </c>
      <c r="D33" s="106">
        <v>0</v>
      </c>
      <c r="E33" s="106">
        <v>0</v>
      </c>
      <c r="F33" s="106">
        <v>0</v>
      </c>
      <c r="G33" s="102"/>
    </row>
    <row r="34" spans="1:10">
      <c r="A34" s="35">
        <v>7640</v>
      </c>
      <c r="B34" s="35" t="s">
        <v>571</v>
      </c>
      <c r="C34" s="106">
        <v>0</v>
      </c>
      <c r="D34" s="106">
        <v>0</v>
      </c>
      <c r="E34" s="106">
        <v>0</v>
      </c>
      <c r="F34" s="106">
        <v>0</v>
      </c>
      <c r="G34" s="102"/>
    </row>
    <row r="35" spans="1:10" s="94" customFormat="1">
      <c r="A35" s="93">
        <v>8000</v>
      </c>
      <c r="B35" s="94" t="s">
        <v>572</v>
      </c>
      <c r="C35" s="106">
        <v>0</v>
      </c>
      <c r="D35" s="106">
        <v>134930623.46000001</v>
      </c>
      <c r="E35" s="106">
        <v>134930623.46000001</v>
      </c>
      <c r="F35" s="106">
        <v>0</v>
      </c>
      <c r="G35" s="102"/>
      <c r="H35" s="35"/>
      <c r="I35" s="35"/>
      <c r="J35" s="35"/>
    </row>
    <row r="36" spans="1:10">
      <c r="A36" s="35">
        <v>8110</v>
      </c>
      <c r="B36" s="35" t="s">
        <v>573</v>
      </c>
      <c r="C36" s="106">
        <v>27306950.23</v>
      </c>
      <c r="D36" s="106">
        <v>121008716.64</v>
      </c>
      <c r="E36" s="106">
        <v>118292248.05</v>
      </c>
      <c r="F36" s="106">
        <v>30023418.82</v>
      </c>
      <c r="G36" s="106"/>
    </row>
    <row r="37" spans="1:10">
      <c r="A37" s="35">
        <v>8120</v>
      </c>
      <c r="B37" s="35" t="s">
        <v>574</v>
      </c>
      <c r="C37" s="106">
        <v>27306950.23</v>
      </c>
      <c r="D37" s="106">
        <v>118273497.95</v>
      </c>
      <c r="E37" s="106">
        <v>120989966.54000001</v>
      </c>
      <c r="F37" s="106">
        <v>30023418.82</v>
      </c>
      <c r="G37" s="106"/>
    </row>
    <row r="38" spans="1:10">
      <c r="A38" s="35">
        <v>8130</v>
      </c>
      <c r="B38" s="35" t="s">
        <v>575</v>
      </c>
      <c r="C38" s="186"/>
      <c r="D38" s="186"/>
      <c r="E38" s="186"/>
      <c r="F38" s="186"/>
      <c r="G38" s="186"/>
      <c r="H38" s="94"/>
      <c r="I38" s="94"/>
      <c r="J38" s="94"/>
    </row>
    <row r="39" spans="1:10">
      <c r="A39" s="35">
        <v>8140</v>
      </c>
      <c r="B39" s="35" t="s">
        <v>576</v>
      </c>
      <c r="C39" s="106">
        <v>0</v>
      </c>
      <c r="D39" s="106">
        <v>136732029</v>
      </c>
      <c r="E39" s="106"/>
      <c r="F39" s="106">
        <v>136732029</v>
      </c>
      <c r="G39" s="102"/>
    </row>
    <row r="40" spans="1:10">
      <c r="A40" s="35">
        <v>8150</v>
      </c>
      <c r="B40" s="35" t="s">
        <v>577</v>
      </c>
      <c r="C40" s="106">
        <v>0</v>
      </c>
      <c r="D40" s="106">
        <v>151277506.16</v>
      </c>
      <c r="E40" s="106">
        <v>150301947.72999999</v>
      </c>
      <c r="F40" s="106">
        <v>-975558.43000000715</v>
      </c>
      <c r="G40" s="102"/>
    </row>
    <row r="41" spans="1:10">
      <c r="A41" s="35">
        <v>8210</v>
      </c>
      <c r="B41" s="35" t="s">
        <v>578</v>
      </c>
      <c r="C41" s="106">
        <v>0</v>
      </c>
      <c r="D41" s="106">
        <v>13569918.730000006</v>
      </c>
      <c r="E41" s="106">
        <v>0</v>
      </c>
      <c r="F41" s="106">
        <v>13569918.730000006</v>
      </c>
      <c r="G41" s="102"/>
    </row>
    <row r="42" spans="1:10">
      <c r="A42" s="35">
        <v>8220</v>
      </c>
      <c r="B42" s="35" t="s">
        <v>579</v>
      </c>
      <c r="C42" s="106">
        <v>0</v>
      </c>
      <c r="D42" s="106">
        <v>151277506.16</v>
      </c>
      <c r="E42" s="106">
        <v>151277506.16</v>
      </c>
      <c r="F42" s="106">
        <v>0</v>
      </c>
      <c r="G42" s="102"/>
    </row>
    <row r="43" spans="1:10">
      <c r="A43" s="35">
        <v>8230</v>
      </c>
      <c r="B43" s="35" t="s">
        <v>580</v>
      </c>
      <c r="C43" s="106">
        <v>0</v>
      </c>
      <c r="D43" s="106">
        <v>0</v>
      </c>
      <c r="E43" s="106">
        <v>151277506.16</v>
      </c>
      <c r="F43" s="106">
        <v>151277506.16</v>
      </c>
      <c r="G43" s="102"/>
    </row>
    <row r="44" spans="1:10">
      <c r="A44" s="35">
        <v>8240</v>
      </c>
      <c r="B44" s="35" t="s">
        <v>581</v>
      </c>
      <c r="C44" s="106">
        <v>0</v>
      </c>
      <c r="D44" s="106">
        <v>0</v>
      </c>
      <c r="E44" s="106">
        <v>136732029</v>
      </c>
      <c r="F44" s="106">
        <v>-136732029</v>
      </c>
      <c r="G44" s="102"/>
    </row>
    <row r="45" spans="1:10">
      <c r="A45" s="35">
        <v>8250</v>
      </c>
      <c r="B45" s="35" t="s">
        <v>582</v>
      </c>
      <c r="C45" s="106">
        <v>0</v>
      </c>
      <c r="D45" s="106">
        <v>150301947.72999999</v>
      </c>
      <c r="E45" s="106">
        <v>136994992.42000011</v>
      </c>
      <c r="F45" s="106">
        <v>13306955.309999883</v>
      </c>
      <c r="G45" s="102"/>
    </row>
    <row r="46" spans="1:10">
      <c r="A46" s="35">
        <v>8260</v>
      </c>
      <c r="B46" s="35" t="s">
        <v>583</v>
      </c>
      <c r="C46" s="106">
        <v>0</v>
      </c>
      <c r="D46" s="106">
        <v>13876810.590000002</v>
      </c>
      <c r="E46" s="106">
        <v>27446729.320000008</v>
      </c>
      <c r="F46" s="106">
        <v>-13569918.730000006</v>
      </c>
      <c r="G46" s="102"/>
    </row>
    <row r="47" spans="1:10">
      <c r="A47" s="35">
        <v>8270</v>
      </c>
      <c r="B47" s="35" t="s">
        <v>584</v>
      </c>
      <c r="C47" s="106">
        <v>0</v>
      </c>
      <c r="D47" s="106">
        <v>136994992.42000011</v>
      </c>
      <c r="E47" s="106">
        <v>136994992.42000011</v>
      </c>
      <c r="F47" s="106">
        <v>0</v>
      </c>
      <c r="G47" s="102"/>
    </row>
    <row r="48" spans="1:10">
      <c r="C48" s="106">
        <v>0</v>
      </c>
      <c r="D48" s="106">
        <v>136994992.42000011</v>
      </c>
      <c r="E48" s="106">
        <v>136044951.04000014</v>
      </c>
      <c r="F48" s="106">
        <v>950041.37999996543</v>
      </c>
      <c r="G48" s="102"/>
    </row>
    <row r="49" spans="3:7">
      <c r="C49" s="106">
        <v>0</v>
      </c>
      <c r="D49" s="106">
        <v>136044951.04000014</v>
      </c>
      <c r="E49" s="106">
        <v>136044951.04000014</v>
      </c>
      <c r="F49" s="106">
        <v>0</v>
      </c>
      <c r="G49" s="102"/>
    </row>
    <row r="50" spans="3:7">
      <c r="C50" s="106">
        <v>0</v>
      </c>
      <c r="D50" s="106">
        <v>136044951.04000014</v>
      </c>
      <c r="E50" s="106">
        <v>0</v>
      </c>
      <c r="F50" s="106">
        <v>136044951.04000014</v>
      </c>
      <c r="G50" s="102"/>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0"/>
  <sheetViews>
    <sheetView zoomScaleNormal="100" workbookViewId="0">
      <selection sqref="A1:F1"/>
    </sheetView>
  </sheetViews>
  <sheetFormatPr baseColWidth="10" defaultColWidth="9.140625" defaultRowHeight="11.25"/>
  <cols>
    <col min="1" max="1" width="10" style="25" customWidth="1"/>
    <col min="2" max="2" width="61.140625" style="25" bestFit="1" customWidth="1"/>
    <col min="3" max="3" width="10.85546875" style="25" bestFit="1" customWidth="1"/>
    <col min="4" max="4" width="14.42578125" style="25" bestFit="1" customWidth="1"/>
    <col min="5" max="5" width="21.28515625" style="25" bestFit="1" customWidth="1"/>
    <col min="6" max="6" width="22.7109375" style="25" customWidth="1"/>
    <col min="7" max="8" width="16.7109375" style="25" customWidth="1"/>
    <col min="9" max="9" width="27.140625" style="25" customWidth="1"/>
    <col min="10" max="10" width="10.5703125" style="25" bestFit="1" customWidth="1"/>
    <col min="11" max="11" width="10" style="25" bestFit="1" customWidth="1"/>
    <col min="12" max="16384" width="9.140625" style="25"/>
  </cols>
  <sheetData>
    <row r="1" spans="1:8" s="22" customFormat="1" ht="18.95" customHeight="1">
      <c r="A1" s="749" t="s">
        <v>21</v>
      </c>
      <c r="B1" s="750"/>
      <c r="C1" s="750"/>
      <c r="D1" s="750"/>
      <c r="E1" s="750"/>
      <c r="F1" s="750"/>
      <c r="G1" s="6" t="s">
        <v>42</v>
      </c>
      <c r="H1" s="21">
        <v>2018</v>
      </c>
    </row>
    <row r="2" spans="1:8" s="22" customFormat="1" ht="18.95" customHeight="1">
      <c r="A2" s="749" t="s">
        <v>107</v>
      </c>
      <c r="B2" s="750"/>
      <c r="C2" s="750"/>
      <c r="D2" s="750"/>
      <c r="E2" s="750"/>
      <c r="F2" s="750"/>
      <c r="G2" s="6" t="s">
        <v>44</v>
      </c>
      <c r="H2" s="21" t="s">
        <v>1425</v>
      </c>
    </row>
    <row r="3" spans="1:8" s="22" customFormat="1" ht="18.95" customHeight="1">
      <c r="A3" s="749" t="s">
        <v>2608</v>
      </c>
      <c r="B3" s="750"/>
      <c r="C3" s="750"/>
      <c r="D3" s="750"/>
      <c r="E3" s="750"/>
      <c r="F3" s="750"/>
      <c r="G3" s="6" t="s">
        <v>47</v>
      </c>
      <c r="H3" s="21">
        <v>1</v>
      </c>
    </row>
    <row r="4" spans="1:8">
      <c r="A4" s="23" t="s">
        <v>108</v>
      </c>
      <c r="B4" s="24"/>
      <c r="C4" s="24"/>
      <c r="D4" s="24"/>
      <c r="E4" s="24"/>
      <c r="F4" s="24"/>
      <c r="G4" s="24"/>
      <c r="H4" s="24"/>
    </row>
    <row r="6" spans="1:8">
      <c r="A6" s="24" t="s">
        <v>109</v>
      </c>
      <c r="B6" s="24"/>
      <c r="C6" s="24"/>
      <c r="D6" s="24"/>
      <c r="E6" s="24"/>
      <c r="F6" s="24"/>
      <c r="G6" s="24"/>
      <c r="H6" s="24"/>
    </row>
    <row r="7" spans="1:8">
      <c r="A7" s="26" t="s">
        <v>110</v>
      </c>
      <c r="B7" s="26" t="s">
        <v>111</v>
      </c>
      <c r="C7" s="26" t="s">
        <v>112</v>
      </c>
      <c r="D7" s="26" t="s">
        <v>113</v>
      </c>
      <c r="E7" s="26"/>
      <c r="F7" s="26"/>
      <c r="G7" s="26"/>
      <c r="H7" s="26"/>
    </row>
    <row r="8" spans="1:8">
      <c r="A8" s="27">
        <v>1114</v>
      </c>
      <c r="B8" s="25" t="s">
        <v>114</v>
      </c>
      <c r="C8" s="28">
        <v>18044212.489999998</v>
      </c>
      <c r="D8" s="25" t="s">
        <v>1418</v>
      </c>
    </row>
    <row r="9" spans="1:8">
      <c r="A9" s="27">
        <v>1115</v>
      </c>
      <c r="B9" s="25" t="s">
        <v>116</v>
      </c>
      <c r="C9" s="28">
        <v>0</v>
      </c>
    </row>
    <row r="10" spans="1:8">
      <c r="A10" s="27">
        <v>1121</v>
      </c>
      <c r="B10" s="25" t="s">
        <v>117</v>
      </c>
      <c r="C10" s="28">
        <v>0</v>
      </c>
    </row>
    <row r="11" spans="1:8">
      <c r="A11" s="27">
        <v>1211</v>
      </c>
      <c r="B11" s="25" t="s">
        <v>118</v>
      </c>
      <c r="C11" s="28">
        <v>0</v>
      </c>
    </row>
    <row r="13" spans="1:8">
      <c r="A13" s="24" t="s">
        <v>119</v>
      </c>
      <c r="B13" s="24"/>
      <c r="C13" s="24"/>
      <c r="D13" s="24"/>
      <c r="E13" s="24"/>
      <c r="F13" s="24"/>
      <c r="G13" s="24"/>
      <c r="H13" s="24"/>
    </row>
    <row r="14" spans="1:8">
      <c r="A14" s="26" t="s">
        <v>110</v>
      </c>
      <c r="B14" s="26" t="s">
        <v>111</v>
      </c>
      <c r="C14" s="26" t="s">
        <v>112</v>
      </c>
      <c r="D14" s="26">
        <v>2017</v>
      </c>
      <c r="E14" s="26">
        <f>D14-1</f>
        <v>2016</v>
      </c>
      <c r="F14" s="26">
        <f>E14-1</f>
        <v>2015</v>
      </c>
      <c r="G14" s="26">
        <f>F14-1</f>
        <v>2014</v>
      </c>
      <c r="H14" s="26" t="s">
        <v>120</v>
      </c>
    </row>
    <row r="15" spans="1:8">
      <c r="A15" s="27">
        <v>1122</v>
      </c>
      <c r="B15" s="25" t="s">
        <v>121</v>
      </c>
      <c r="C15" s="28">
        <v>0</v>
      </c>
      <c r="D15" s="28">
        <v>0</v>
      </c>
      <c r="E15" s="28">
        <v>0</v>
      </c>
      <c r="F15" s="28">
        <v>0</v>
      </c>
      <c r="G15" s="28">
        <v>0.74</v>
      </c>
      <c r="H15" s="165"/>
    </row>
    <row r="16" spans="1:8">
      <c r="A16" s="27">
        <v>1124</v>
      </c>
      <c r="B16" s="25" t="s">
        <v>122</v>
      </c>
      <c r="C16" s="28">
        <v>0</v>
      </c>
      <c r="D16" s="28">
        <v>0</v>
      </c>
      <c r="E16" s="28">
        <v>0</v>
      </c>
      <c r="F16" s="28">
        <v>0</v>
      </c>
      <c r="G16" s="28">
        <v>0</v>
      </c>
      <c r="H16" s="25" t="s">
        <v>1419</v>
      </c>
    </row>
    <row r="18" spans="1:9">
      <c r="A18" s="24" t="s">
        <v>123</v>
      </c>
      <c r="B18" s="24"/>
      <c r="C18" s="24"/>
      <c r="D18" s="24"/>
      <c r="E18" s="24"/>
      <c r="F18" s="24"/>
      <c r="G18" s="24"/>
      <c r="H18" s="24"/>
    </row>
    <row r="19" spans="1:9">
      <c r="A19" s="26" t="s">
        <v>110</v>
      </c>
      <c r="B19" s="26" t="s">
        <v>111</v>
      </c>
      <c r="C19" s="26" t="s">
        <v>112</v>
      </c>
      <c r="D19" s="26" t="s">
        <v>124</v>
      </c>
      <c r="E19" s="26" t="s">
        <v>125</v>
      </c>
      <c r="F19" s="26" t="s">
        <v>126</v>
      </c>
      <c r="G19" s="26" t="s">
        <v>127</v>
      </c>
      <c r="H19" s="26" t="s">
        <v>128</v>
      </c>
    </row>
    <row r="20" spans="1:9" ht="30.6" customHeight="1">
      <c r="A20" s="27">
        <v>1123</v>
      </c>
      <c r="B20" s="25" t="s">
        <v>129</v>
      </c>
      <c r="C20" s="28">
        <v>10010.209999999999</v>
      </c>
      <c r="D20" s="28"/>
      <c r="E20" s="28">
        <v>0</v>
      </c>
      <c r="F20" s="28">
        <v>0</v>
      </c>
      <c r="G20" s="28">
        <v>10010.209999999999</v>
      </c>
      <c r="H20" s="187" t="s">
        <v>1420</v>
      </c>
      <c r="I20" s="28"/>
    </row>
    <row r="21" spans="1:9" ht="28.9" customHeight="1">
      <c r="A21" s="27">
        <v>1125</v>
      </c>
      <c r="B21" s="25" t="s">
        <v>131</v>
      </c>
      <c r="C21" s="28">
        <v>5000</v>
      </c>
      <c r="D21" s="28">
        <v>0</v>
      </c>
      <c r="E21" s="28">
        <v>0</v>
      </c>
      <c r="F21" s="28">
        <v>5000</v>
      </c>
      <c r="G21" s="28">
        <v>0</v>
      </c>
      <c r="H21" s="165" t="s">
        <v>1421</v>
      </c>
    </row>
    <row r="22" spans="1:9">
      <c r="A22" s="27">
        <v>1131</v>
      </c>
      <c r="B22" s="25" t="s">
        <v>132</v>
      </c>
      <c r="C22" s="28">
        <v>0</v>
      </c>
      <c r="D22" s="28">
        <v>0</v>
      </c>
      <c r="E22" s="28">
        <v>0</v>
      </c>
      <c r="F22" s="28">
        <v>0</v>
      </c>
      <c r="G22" s="28">
        <v>0</v>
      </c>
    </row>
    <row r="23" spans="1:9">
      <c r="A23" s="27">
        <v>1132</v>
      </c>
      <c r="B23" s="25" t="s">
        <v>134</v>
      </c>
      <c r="C23" s="28">
        <v>0</v>
      </c>
      <c r="D23" s="28">
        <v>0</v>
      </c>
      <c r="E23" s="28">
        <v>0</v>
      </c>
      <c r="F23" s="28">
        <v>0</v>
      </c>
      <c r="G23" s="28">
        <v>0</v>
      </c>
    </row>
    <row r="24" spans="1:9">
      <c r="A24" s="27">
        <v>1133</v>
      </c>
      <c r="B24" s="25" t="s">
        <v>135</v>
      </c>
      <c r="C24" s="28">
        <v>0</v>
      </c>
      <c r="D24" s="28">
        <v>0</v>
      </c>
      <c r="E24" s="28">
        <v>0</v>
      </c>
      <c r="F24" s="28">
        <v>0</v>
      </c>
      <c r="G24" s="28">
        <v>0</v>
      </c>
    </row>
    <row r="25" spans="1:9">
      <c r="A25" s="27">
        <v>1134</v>
      </c>
      <c r="B25" s="25" t="s">
        <v>136</v>
      </c>
      <c r="C25" s="28">
        <v>0</v>
      </c>
      <c r="D25" s="28">
        <v>0</v>
      </c>
      <c r="E25" s="28">
        <v>0</v>
      </c>
      <c r="F25" s="28">
        <v>0</v>
      </c>
      <c r="G25" s="28">
        <v>0</v>
      </c>
    </row>
    <row r="26" spans="1:9">
      <c r="A26" s="27">
        <v>1139</v>
      </c>
      <c r="B26" s="25" t="s">
        <v>137</v>
      </c>
      <c r="C26" s="28">
        <v>0</v>
      </c>
      <c r="D26" s="28">
        <v>0</v>
      </c>
      <c r="E26" s="28">
        <v>0</v>
      </c>
      <c r="F26" s="28">
        <v>0</v>
      </c>
      <c r="G26" s="28">
        <v>0</v>
      </c>
    </row>
    <row r="28" spans="1:9">
      <c r="A28" s="24" t="s">
        <v>138</v>
      </c>
      <c r="B28" s="24"/>
      <c r="C28" s="24"/>
      <c r="D28" s="24"/>
      <c r="E28" s="24"/>
      <c r="F28" s="24"/>
      <c r="G28" s="24"/>
      <c r="H28" s="24"/>
    </row>
    <row r="29" spans="1:9">
      <c r="A29" s="26" t="s">
        <v>110</v>
      </c>
      <c r="B29" s="26" t="s">
        <v>111</v>
      </c>
      <c r="C29" s="26" t="s">
        <v>112</v>
      </c>
      <c r="D29" s="26" t="s">
        <v>139</v>
      </c>
      <c r="E29" s="26" t="s">
        <v>140</v>
      </c>
      <c r="F29" s="26" t="s">
        <v>141</v>
      </c>
      <c r="G29" s="26" t="s">
        <v>142</v>
      </c>
      <c r="H29" s="26"/>
    </row>
    <row r="30" spans="1:9">
      <c r="A30" s="27">
        <v>1140</v>
      </c>
      <c r="B30" s="25" t="s">
        <v>143</v>
      </c>
      <c r="C30" s="28">
        <v>0</v>
      </c>
    </row>
    <row r="31" spans="1:9">
      <c r="A31" s="27">
        <v>1141</v>
      </c>
      <c r="B31" s="25" t="s">
        <v>144</v>
      </c>
      <c r="C31" s="28">
        <v>0</v>
      </c>
    </row>
    <row r="32" spans="1:9">
      <c r="A32" s="27">
        <v>1142</v>
      </c>
      <c r="B32" s="25" t="s">
        <v>145</v>
      </c>
      <c r="C32" s="28">
        <v>0</v>
      </c>
      <c r="E32" s="25" t="s">
        <v>713</v>
      </c>
    </row>
    <row r="33" spans="1:8">
      <c r="A33" s="27">
        <v>1143</v>
      </c>
      <c r="B33" s="25" t="s">
        <v>146</v>
      </c>
      <c r="C33" s="28">
        <v>0</v>
      </c>
    </row>
    <row r="34" spans="1:8">
      <c r="A34" s="27">
        <v>1144</v>
      </c>
      <c r="B34" s="25" t="s">
        <v>147</v>
      </c>
      <c r="C34" s="28">
        <v>0</v>
      </c>
    </row>
    <row r="35" spans="1:8">
      <c r="A35" s="27">
        <v>1145</v>
      </c>
      <c r="B35" s="25" t="s">
        <v>148</v>
      </c>
      <c r="C35" s="28">
        <v>0</v>
      </c>
    </row>
    <row r="37" spans="1:8">
      <c r="A37" s="24" t="s">
        <v>149</v>
      </c>
      <c r="B37" s="24"/>
      <c r="C37" s="24"/>
      <c r="D37" s="24"/>
      <c r="E37" s="24"/>
      <c r="F37" s="24"/>
      <c r="G37" s="24"/>
      <c r="H37" s="24"/>
    </row>
    <row r="38" spans="1:8">
      <c r="A38" s="26" t="s">
        <v>110</v>
      </c>
      <c r="B38" s="26" t="s">
        <v>111</v>
      </c>
      <c r="C38" s="26" t="s">
        <v>112</v>
      </c>
      <c r="D38" s="26" t="s">
        <v>150</v>
      </c>
      <c r="E38" s="26" t="s">
        <v>151</v>
      </c>
      <c r="F38" s="26" t="s">
        <v>152</v>
      </c>
      <c r="G38" s="26"/>
      <c r="H38" s="26"/>
    </row>
    <row r="39" spans="1:8">
      <c r="A39" s="27">
        <v>1150</v>
      </c>
      <c r="B39" s="25" t="s">
        <v>153</v>
      </c>
      <c r="C39" s="28">
        <v>0</v>
      </c>
    </row>
    <row r="40" spans="1:8">
      <c r="A40" s="27">
        <v>1151</v>
      </c>
      <c r="B40" s="25" t="s">
        <v>154</v>
      </c>
      <c r="C40" s="28">
        <v>0</v>
      </c>
      <c r="E40" s="25" t="s">
        <v>713</v>
      </c>
    </row>
    <row r="42" spans="1:8">
      <c r="A42" s="24" t="s">
        <v>155</v>
      </c>
      <c r="B42" s="24"/>
      <c r="C42" s="24"/>
      <c r="D42" s="24"/>
      <c r="E42" s="24"/>
      <c r="F42" s="24"/>
      <c r="G42" s="24"/>
      <c r="H42" s="24"/>
    </row>
    <row r="43" spans="1:8">
      <c r="A43" s="26" t="s">
        <v>110</v>
      </c>
      <c r="B43" s="26" t="s">
        <v>111</v>
      </c>
      <c r="C43" s="26" t="s">
        <v>112</v>
      </c>
      <c r="D43" s="26" t="s">
        <v>113</v>
      </c>
      <c r="E43" s="26" t="s">
        <v>128</v>
      </c>
      <c r="F43" s="26"/>
      <c r="G43" s="26"/>
      <c r="H43" s="26"/>
    </row>
    <row r="44" spans="1:8">
      <c r="A44" s="27">
        <v>1213</v>
      </c>
      <c r="B44" s="25" t="s">
        <v>156</v>
      </c>
      <c r="C44" s="28">
        <v>0</v>
      </c>
    </row>
    <row r="45" spans="1:8">
      <c r="E45" s="25" t="s">
        <v>713</v>
      </c>
    </row>
    <row r="46" spans="1:8">
      <c r="A46" s="24" t="s">
        <v>157</v>
      </c>
      <c r="B46" s="24"/>
      <c r="C46" s="24"/>
      <c r="D46" s="24"/>
      <c r="E46" s="24"/>
      <c r="F46" s="24"/>
      <c r="G46" s="24"/>
      <c r="H46" s="24"/>
    </row>
    <row r="47" spans="1:8">
      <c r="A47" s="26" t="s">
        <v>110</v>
      </c>
      <c r="B47" s="26" t="s">
        <v>111</v>
      </c>
      <c r="C47" s="26" t="s">
        <v>112</v>
      </c>
      <c r="D47" s="26"/>
      <c r="E47" s="26"/>
      <c r="F47" s="26"/>
      <c r="G47" s="26"/>
      <c r="H47" s="26"/>
    </row>
    <row r="48" spans="1:8">
      <c r="A48" s="27">
        <v>1214</v>
      </c>
      <c r="B48" s="25" t="s">
        <v>158</v>
      </c>
      <c r="C48" s="28">
        <v>0</v>
      </c>
      <c r="E48" s="25" t="s">
        <v>713</v>
      </c>
    </row>
    <row r="50" spans="1:10">
      <c r="A50" s="24" t="s">
        <v>159</v>
      </c>
      <c r="B50" s="24"/>
      <c r="C50" s="24"/>
      <c r="D50" s="24"/>
      <c r="E50" s="24"/>
      <c r="F50" s="24"/>
      <c r="G50" s="24"/>
      <c r="H50" s="24"/>
      <c r="I50" s="24"/>
    </row>
    <row r="51" spans="1:10">
      <c r="A51" s="26" t="s">
        <v>110</v>
      </c>
      <c r="B51" s="26" t="s">
        <v>111</v>
      </c>
      <c r="C51" s="26" t="s">
        <v>112</v>
      </c>
      <c r="D51" s="26" t="s">
        <v>160</v>
      </c>
      <c r="E51" s="26" t="s">
        <v>161</v>
      </c>
      <c r="F51" s="26" t="s">
        <v>150</v>
      </c>
      <c r="G51" s="26" t="s">
        <v>162</v>
      </c>
      <c r="H51" s="26" t="s">
        <v>163</v>
      </c>
      <c r="I51" s="26" t="s">
        <v>164</v>
      </c>
    </row>
    <row r="52" spans="1:10" ht="22.5">
      <c r="A52" s="27">
        <v>1230</v>
      </c>
      <c r="B52" s="25" t="s">
        <v>165</v>
      </c>
      <c r="C52" s="28">
        <v>1238475.22</v>
      </c>
      <c r="D52" s="28">
        <v>0</v>
      </c>
      <c r="E52" s="28">
        <v>0</v>
      </c>
      <c r="F52" s="165" t="s">
        <v>1422</v>
      </c>
      <c r="G52" s="25" t="s">
        <v>1419</v>
      </c>
      <c r="H52" s="25" t="s">
        <v>1419</v>
      </c>
      <c r="I52" s="25" t="s">
        <v>1422</v>
      </c>
    </row>
    <row r="53" spans="1:10">
      <c r="A53" s="27">
        <v>1231</v>
      </c>
      <c r="B53" s="25" t="s">
        <v>168</v>
      </c>
      <c r="C53" s="28">
        <v>0</v>
      </c>
      <c r="D53" s="28">
        <v>0</v>
      </c>
      <c r="E53" s="28">
        <v>0</v>
      </c>
    </row>
    <row r="54" spans="1:10">
      <c r="A54" s="27">
        <v>1232</v>
      </c>
      <c r="B54" s="25" t="s">
        <v>170</v>
      </c>
      <c r="C54" s="28">
        <v>0</v>
      </c>
      <c r="D54" s="28">
        <v>0</v>
      </c>
      <c r="E54" s="28">
        <v>0</v>
      </c>
    </row>
    <row r="55" spans="1:10">
      <c r="A55" s="27">
        <v>1233</v>
      </c>
      <c r="B55" s="25" t="s">
        <v>171</v>
      </c>
      <c r="C55" s="28">
        <v>0</v>
      </c>
      <c r="D55" s="28">
        <v>0</v>
      </c>
      <c r="E55" s="28">
        <v>0</v>
      </c>
    </row>
    <row r="56" spans="1:10">
      <c r="A56" s="27">
        <v>1234</v>
      </c>
      <c r="B56" s="25" t="s">
        <v>172</v>
      </c>
      <c r="C56" s="28">
        <v>0</v>
      </c>
      <c r="D56" s="28">
        <v>0</v>
      </c>
      <c r="E56" s="28">
        <v>0</v>
      </c>
    </row>
    <row r="57" spans="1:10">
      <c r="A57" s="27">
        <v>1235</v>
      </c>
      <c r="B57" s="25" t="s">
        <v>173</v>
      </c>
      <c r="C57" s="28">
        <v>0</v>
      </c>
      <c r="D57" s="28">
        <v>0</v>
      </c>
      <c r="E57" s="28">
        <v>0</v>
      </c>
    </row>
    <row r="58" spans="1:10">
      <c r="A58" s="27">
        <v>1236</v>
      </c>
      <c r="B58" s="25" t="s">
        <v>174</v>
      </c>
      <c r="C58" s="28">
        <v>1238475.22</v>
      </c>
      <c r="D58" s="28">
        <v>0</v>
      </c>
      <c r="E58" s="28">
        <v>0</v>
      </c>
    </row>
    <row r="59" spans="1:10">
      <c r="A59" s="27">
        <v>1239</v>
      </c>
      <c r="B59" s="25" t="s">
        <v>175</v>
      </c>
      <c r="C59" s="28">
        <v>0</v>
      </c>
      <c r="D59" s="28">
        <v>0</v>
      </c>
      <c r="E59" s="28">
        <v>0</v>
      </c>
    </row>
    <row r="60" spans="1:10" ht="42" customHeight="1">
      <c r="A60" s="27">
        <v>1240</v>
      </c>
      <c r="B60" s="25" t="s">
        <v>176</v>
      </c>
      <c r="C60" s="28">
        <v>4402033.68</v>
      </c>
      <c r="D60" s="28">
        <v>239209.06</v>
      </c>
      <c r="E60" s="28">
        <v>3480871.07</v>
      </c>
      <c r="F60" s="165" t="s">
        <v>1423</v>
      </c>
      <c r="G60" s="185" t="s">
        <v>1424</v>
      </c>
      <c r="H60" s="25" t="s">
        <v>1425</v>
      </c>
      <c r="I60" s="165" t="s">
        <v>1426</v>
      </c>
      <c r="J60" s="28"/>
    </row>
    <row r="61" spans="1:10" ht="33.75">
      <c r="A61" s="27">
        <v>1241</v>
      </c>
      <c r="B61" s="25" t="s">
        <v>177</v>
      </c>
      <c r="C61" s="28">
        <v>2814897.6</v>
      </c>
      <c r="D61" s="28">
        <v>180937.2</v>
      </c>
      <c r="E61" s="28">
        <v>2019788.84</v>
      </c>
      <c r="F61" s="165" t="s">
        <v>1423</v>
      </c>
      <c r="G61" s="185" t="s">
        <v>1427</v>
      </c>
      <c r="H61" s="25" t="s">
        <v>1425</v>
      </c>
      <c r="I61" s="165" t="s">
        <v>1426</v>
      </c>
      <c r="J61" s="28"/>
    </row>
    <row r="62" spans="1:10" ht="33.75">
      <c r="A62" s="27">
        <v>1242</v>
      </c>
      <c r="B62" s="25" t="s">
        <v>179</v>
      </c>
      <c r="C62" s="28">
        <v>9623.48</v>
      </c>
      <c r="D62" s="28">
        <v>0</v>
      </c>
      <c r="E62" s="28">
        <v>9623.48</v>
      </c>
      <c r="F62" s="165" t="s">
        <v>1423</v>
      </c>
      <c r="G62" s="188">
        <v>0.1</v>
      </c>
      <c r="H62" s="25" t="s">
        <v>1425</v>
      </c>
      <c r="I62" s="165" t="s">
        <v>1426</v>
      </c>
      <c r="J62" s="28"/>
    </row>
    <row r="63" spans="1:10">
      <c r="A63" s="27">
        <v>1243</v>
      </c>
      <c r="B63" s="25" t="s">
        <v>181</v>
      </c>
      <c r="C63" s="28">
        <v>0</v>
      </c>
      <c r="D63" s="28">
        <v>0</v>
      </c>
      <c r="E63" s="28">
        <v>0</v>
      </c>
      <c r="F63" s="165"/>
      <c r="G63" s="185"/>
      <c r="H63" s="25" t="s">
        <v>1425</v>
      </c>
      <c r="I63" s="165"/>
      <c r="J63" s="28"/>
    </row>
    <row r="64" spans="1:10" ht="33.75">
      <c r="A64" s="27">
        <v>1244</v>
      </c>
      <c r="B64" s="25" t="s">
        <v>182</v>
      </c>
      <c r="C64" s="28">
        <v>1275218.83</v>
      </c>
      <c r="D64" s="28">
        <v>52889.46</v>
      </c>
      <c r="E64" s="28">
        <v>1222329.3799999999</v>
      </c>
      <c r="F64" s="165" t="s">
        <v>1423</v>
      </c>
      <c r="G64" s="188">
        <v>0.25</v>
      </c>
      <c r="H64" s="25" t="s">
        <v>1425</v>
      </c>
      <c r="I64" s="165" t="s">
        <v>1426</v>
      </c>
      <c r="J64" s="28"/>
    </row>
    <row r="65" spans="1:11">
      <c r="A65" s="27">
        <v>1245</v>
      </c>
      <c r="B65" s="25" t="s">
        <v>184</v>
      </c>
      <c r="C65" s="28">
        <v>0</v>
      </c>
      <c r="D65" s="28">
        <v>0</v>
      </c>
      <c r="E65" s="28">
        <v>0</v>
      </c>
      <c r="F65" s="165"/>
      <c r="G65" s="185" t="s">
        <v>1419</v>
      </c>
      <c r="H65" s="25" t="s">
        <v>1425</v>
      </c>
      <c r="I65" s="165" t="s">
        <v>1426</v>
      </c>
      <c r="J65" s="28"/>
    </row>
    <row r="66" spans="1:11" ht="33.75">
      <c r="A66" s="27">
        <v>1246</v>
      </c>
      <c r="B66" s="25" t="s">
        <v>186</v>
      </c>
      <c r="C66" s="28">
        <v>302293.76999999996</v>
      </c>
      <c r="D66" s="28">
        <v>5382.4</v>
      </c>
      <c r="E66" s="28">
        <v>229129.36999999997</v>
      </c>
      <c r="F66" s="165" t="s">
        <v>1423</v>
      </c>
      <c r="G66" s="185" t="s">
        <v>1428</v>
      </c>
      <c r="H66" s="25" t="s">
        <v>1425</v>
      </c>
      <c r="I66" s="165" t="s">
        <v>1426</v>
      </c>
      <c r="J66" s="28"/>
    </row>
    <row r="67" spans="1:11">
      <c r="A67" s="27">
        <v>1247</v>
      </c>
      <c r="B67" s="25" t="s">
        <v>188</v>
      </c>
      <c r="C67" s="28">
        <v>0</v>
      </c>
      <c r="D67" s="28">
        <v>0</v>
      </c>
      <c r="E67" s="28">
        <v>0</v>
      </c>
      <c r="F67" s="165"/>
      <c r="G67" s="185"/>
      <c r="H67" s="25" t="s">
        <v>1425</v>
      </c>
      <c r="I67" s="165"/>
      <c r="J67" s="28"/>
    </row>
    <row r="68" spans="1:11">
      <c r="A68" s="27">
        <v>1248</v>
      </c>
      <c r="B68" s="25" t="s">
        <v>189</v>
      </c>
      <c r="C68" s="28">
        <v>0</v>
      </c>
      <c r="D68" s="28">
        <v>0</v>
      </c>
      <c r="E68" s="28">
        <v>0</v>
      </c>
      <c r="F68" s="165"/>
      <c r="G68" s="185"/>
      <c r="H68" s="25" t="s">
        <v>1425</v>
      </c>
      <c r="I68" s="165"/>
      <c r="J68" s="28"/>
    </row>
    <row r="69" spans="1:11">
      <c r="C69" s="28"/>
      <c r="E69" s="28"/>
    </row>
    <row r="70" spans="1:11">
      <c r="A70" s="24" t="s">
        <v>190</v>
      </c>
      <c r="B70" s="24"/>
      <c r="C70" s="189"/>
      <c r="D70" s="24"/>
      <c r="E70" s="24"/>
      <c r="F70" s="24"/>
      <c r="G70" s="24"/>
      <c r="H70" s="24"/>
      <c r="I70" s="24"/>
    </row>
    <row r="71" spans="1:11">
      <c r="A71" s="26" t="s">
        <v>110</v>
      </c>
      <c r="B71" s="26" t="s">
        <v>111</v>
      </c>
      <c r="C71" s="26" t="s">
        <v>112</v>
      </c>
      <c r="D71" s="26" t="s">
        <v>191</v>
      </c>
      <c r="E71" s="26" t="s">
        <v>192</v>
      </c>
      <c r="F71" s="26" t="s">
        <v>150</v>
      </c>
      <c r="G71" s="26" t="s">
        <v>162</v>
      </c>
      <c r="H71" s="26" t="s">
        <v>163</v>
      </c>
      <c r="I71" s="26" t="s">
        <v>164</v>
      </c>
    </row>
    <row r="72" spans="1:11" ht="33.75">
      <c r="A72" s="27">
        <v>1250</v>
      </c>
      <c r="B72" s="25" t="s">
        <v>193</v>
      </c>
      <c r="C72" s="28">
        <v>3005197.44</v>
      </c>
      <c r="D72" s="28">
        <v>381018.93</v>
      </c>
      <c r="E72" s="28">
        <v>2140910.6800000002</v>
      </c>
      <c r="F72" s="165" t="s">
        <v>1429</v>
      </c>
      <c r="G72" s="32">
        <v>0.15</v>
      </c>
      <c r="H72" s="165" t="s">
        <v>1425</v>
      </c>
      <c r="I72" s="165" t="s">
        <v>1430</v>
      </c>
      <c r="J72" s="28"/>
      <c r="K72" s="28"/>
    </row>
    <row r="73" spans="1:11" ht="33.75">
      <c r="A73" s="27">
        <v>1251</v>
      </c>
      <c r="B73" s="25" t="s">
        <v>194</v>
      </c>
      <c r="C73" s="28">
        <v>2666236.89</v>
      </c>
      <c r="D73" s="28">
        <v>367786.51</v>
      </c>
      <c r="E73" s="28">
        <v>1805392.71</v>
      </c>
      <c r="F73" s="165" t="s">
        <v>1429</v>
      </c>
      <c r="G73" s="32">
        <v>0.15</v>
      </c>
      <c r="H73" s="165" t="s">
        <v>1425</v>
      </c>
      <c r="I73" s="165" t="s">
        <v>1430</v>
      </c>
      <c r="J73" s="28"/>
      <c r="K73" s="28"/>
    </row>
    <row r="74" spans="1:11">
      <c r="A74" s="27">
        <v>1252</v>
      </c>
      <c r="B74" s="25" t="s">
        <v>195</v>
      </c>
      <c r="C74" s="28">
        <v>0</v>
      </c>
      <c r="D74" s="28">
        <v>0</v>
      </c>
      <c r="E74" s="28">
        <v>0</v>
      </c>
      <c r="F74" s="165"/>
      <c r="J74" s="28"/>
    </row>
    <row r="75" spans="1:11">
      <c r="A75" s="27">
        <v>1253</v>
      </c>
      <c r="B75" s="25" t="s">
        <v>196</v>
      </c>
      <c r="C75" s="28">
        <v>0</v>
      </c>
      <c r="D75" s="28">
        <v>0</v>
      </c>
      <c r="E75" s="28">
        <v>0</v>
      </c>
      <c r="F75" s="165"/>
      <c r="J75" s="28"/>
    </row>
    <row r="76" spans="1:11" ht="33.75">
      <c r="A76" s="27">
        <v>1254</v>
      </c>
      <c r="B76" s="25" t="s">
        <v>197</v>
      </c>
      <c r="C76" s="28">
        <v>338960.55</v>
      </c>
      <c r="D76" s="28">
        <v>13232.42</v>
      </c>
      <c r="E76" s="28">
        <v>335517.96999999997</v>
      </c>
      <c r="F76" s="165" t="s">
        <v>1429</v>
      </c>
      <c r="G76" s="32">
        <v>0.15</v>
      </c>
      <c r="H76" s="165" t="s">
        <v>1425</v>
      </c>
      <c r="I76" s="165" t="s">
        <v>1430</v>
      </c>
      <c r="J76" s="28"/>
    </row>
    <row r="77" spans="1:11">
      <c r="A77" s="27">
        <v>1259</v>
      </c>
      <c r="B77" s="25" t="s">
        <v>198</v>
      </c>
      <c r="C77" s="28">
        <v>0</v>
      </c>
      <c r="D77" s="28">
        <v>0</v>
      </c>
      <c r="E77" s="28">
        <v>0</v>
      </c>
      <c r="F77" s="165"/>
      <c r="J77" s="28"/>
    </row>
    <row r="78" spans="1:11">
      <c r="A78" s="27">
        <v>1270</v>
      </c>
      <c r="B78" s="25" t="s">
        <v>199</v>
      </c>
      <c r="C78" s="28">
        <v>1488809.89</v>
      </c>
      <c r="D78" s="28">
        <v>0</v>
      </c>
      <c r="E78" s="28">
        <v>0</v>
      </c>
      <c r="F78" s="165"/>
      <c r="J78" s="28"/>
    </row>
    <row r="79" spans="1:11">
      <c r="A79" s="27">
        <v>1271</v>
      </c>
      <c r="B79" s="25" t="s">
        <v>200</v>
      </c>
      <c r="C79" s="28">
        <v>0</v>
      </c>
      <c r="D79" s="28">
        <v>0</v>
      </c>
      <c r="E79" s="28">
        <v>0</v>
      </c>
      <c r="F79" s="165"/>
      <c r="J79" s="28"/>
    </row>
    <row r="80" spans="1:11">
      <c r="A80" s="27">
        <v>1272</v>
      </c>
      <c r="B80" s="25" t="s">
        <v>201</v>
      </c>
      <c r="C80" s="28">
        <v>0</v>
      </c>
      <c r="D80" s="28">
        <v>0</v>
      </c>
      <c r="E80" s="28">
        <v>0</v>
      </c>
      <c r="F80" s="165"/>
      <c r="J80" s="28"/>
    </row>
    <row r="81" spans="1:10">
      <c r="A81" s="27">
        <v>1273</v>
      </c>
      <c r="B81" s="25" t="s">
        <v>202</v>
      </c>
      <c r="C81" s="28">
        <v>0</v>
      </c>
      <c r="D81" s="28">
        <v>0</v>
      </c>
      <c r="E81" s="28">
        <v>0</v>
      </c>
      <c r="F81" s="165"/>
      <c r="J81" s="28"/>
    </row>
    <row r="82" spans="1:10">
      <c r="A82" s="27">
        <v>1274</v>
      </c>
      <c r="B82" s="25" t="s">
        <v>203</v>
      </c>
      <c r="C82" s="28">
        <v>4230</v>
      </c>
      <c r="D82" s="28">
        <v>0</v>
      </c>
      <c r="E82" s="28">
        <v>0</v>
      </c>
      <c r="F82" s="165"/>
      <c r="H82" s="25" t="s">
        <v>1431</v>
      </c>
      <c r="J82" s="28"/>
    </row>
    <row r="83" spans="1:10">
      <c r="A83" s="27">
        <v>1275</v>
      </c>
      <c r="B83" s="25" t="s">
        <v>204</v>
      </c>
      <c r="C83" s="28">
        <v>1484579.89</v>
      </c>
      <c r="D83" s="28">
        <v>0</v>
      </c>
      <c r="E83" s="28">
        <v>0</v>
      </c>
      <c r="F83" s="165"/>
      <c r="H83" s="25" t="s">
        <v>1431</v>
      </c>
      <c r="J83" s="28"/>
    </row>
    <row r="84" spans="1:10">
      <c r="A84" s="27">
        <v>1279</v>
      </c>
      <c r="B84" s="25" t="s">
        <v>205</v>
      </c>
      <c r="C84" s="28">
        <v>0</v>
      </c>
      <c r="D84" s="28">
        <v>0</v>
      </c>
      <c r="E84" s="28">
        <v>0</v>
      </c>
      <c r="F84" s="165"/>
      <c r="J84" s="28"/>
    </row>
    <row r="85" spans="1:10">
      <c r="E85" s="25">
        <v>0</v>
      </c>
      <c r="J85" s="28"/>
    </row>
    <row r="86" spans="1:10">
      <c r="A86" s="24" t="s">
        <v>206</v>
      </c>
      <c r="B86" s="24"/>
      <c r="C86" s="24"/>
      <c r="D86" s="24"/>
      <c r="E86" s="24"/>
      <c r="F86" s="24"/>
      <c r="G86" s="24"/>
      <c r="H86" s="24"/>
    </row>
    <row r="87" spans="1:10">
      <c r="A87" s="26" t="s">
        <v>110</v>
      </c>
      <c r="B87" s="26" t="s">
        <v>111</v>
      </c>
      <c r="C87" s="26" t="s">
        <v>112</v>
      </c>
      <c r="D87" s="26" t="s">
        <v>207</v>
      </c>
      <c r="E87" s="26"/>
      <c r="F87" s="26"/>
      <c r="G87" s="26"/>
      <c r="H87" s="26"/>
    </row>
    <row r="88" spans="1:10">
      <c r="A88" s="27">
        <v>1160</v>
      </c>
      <c r="B88" s="25" t="s">
        <v>208</v>
      </c>
      <c r="C88" s="28">
        <v>0</v>
      </c>
    </row>
    <row r="89" spans="1:10">
      <c r="A89" s="27">
        <v>1161</v>
      </c>
      <c r="B89" s="25" t="s">
        <v>209</v>
      </c>
      <c r="C89" s="28">
        <v>0</v>
      </c>
      <c r="E89" s="25" t="s">
        <v>713</v>
      </c>
    </row>
    <row r="90" spans="1:10">
      <c r="A90" s="27">
        <v>1162</v>
      </c>
      <c r="B90" s="25" t="s">
        <v>210</v>
      </c>
      <c r="C90" s="28">
        <v>0</v>
      </c>
    </row>
    <row r="92" spans="1:10">
      <c r="A92" s="24" t="s">
        <v>211</v>
      </c>
      <c r="B92" s="24"/>
      <c r="C92" s="24"/>
      <c r="D92" s="24"/>
      <c r="E92" s="24"/>
      <c r="F92" s="24"/>
      <c r="G92" s="24"/>
      <c r="H92" s="24"/>
    </row>
    <row r="93" spans="1:10">
      <c r="A93" s="26" t="s">
        <v>110</v>
      </c>
      <c r="B93" s="26" t="s">
        <v>111</v>
      </c>
      <c r="C93" s="26" t="s">
        <v>112</v>
      </c>
      <c r="D93" s="26" t="s">
        <v>128</v>
      </c>
      <c r="E93" s="26"/>
      <c r="F93" s="26"/>
      <c r="G93" s="26"/>
      <c r="H93" s="26"/>
    </row>
    <row r="94" spans="1:10">
      <c r="A94" s="27">
        <v>1290</v>
      </c>
      <c r="B94" s="25" t="s">
        <v>212</v>
      </c>
      <c r="C94" s="28">
        <v>0</v>
      </c>
    </row>
    <row r="95" spans="1:10">
      <c r="A95" s="27">
        <v>1291</v>
      </c>
      <c r="B95" s="25" t="s">
        <v>213</v>
      </c>
      <c r="C95" s="28">
        <v>0</v>
      </c>
    </row>
    <row r="96" spans="1:10">
      <c r="A96" s="27">
        <v>1292</v>
      </c>
      <c r="B96" s="25" t="s">
        <v>214</v>
      </c>
      <c r="C96" s="28">
        <v>0</v>
      </c>
      <c r="E96" s="25" t="s">
        <v>713</v>
      </c>
    </row>
    <row r="97" spans="1:8">
      <c r="A97" s="27">
        <v>1293</v>
      </c>
      <c r="B97" s="25" t="s">
        <v>215</v>
      </c>
      <c r="C97" s="28">
        <v>0</v>
      </c>
    </row>
    <row r="99" spans="1:8">
      <c r="A99" s="24" t="s">
        <v>216</v>
      </c>
      <c r="B99" s="24"/>
      <c r="C99" s="24"/>
      <c r="D99" s="24"/>
      <c r="E99" s="24"/>
      <c r="F99" s="24"/>
      <c r="G99" s="24"/>
      <c r="H99" s="24"/>
    </row>
    <row r="100" spans="1:8">
      <c r="A100" s="26" t="s">
        <v>110</v>
      </c>
      <c r="B100" s="26" t="s">
        <v>111</v>
      </c>
      <c r="C100" s="26" t="s">
        <v>112</v>
      </c>
      <c r="D100" s="26" t="s">
        <v>124</v>
      </c>
      <c r="E100" s="26" t="s">
        <v>125</v>
      </c>
      <c r="F100" s="26" t="s">
        <v>126</v>
      </c>
      <c r="G100" s="26" t="s">
        <v>217</v>
      </c>
      <c r="H100" s="26" t="s">
        <v>218</v>
      </c>
    </row>
    <row r="101" spans="1:8" ht="33.75">
      <c r="A101" s="27">
        <v>2110</v>
      </c>
      <c r="B101" s="25" t="s">
        <v>219</v>
      </c>
      <c r="C101" s="28">
        <v>597256.76</v>
      </c>
      <c r="D101" s="28">
        <v>597256.76</v>
      </c>
      <c r="E101" s="28">
        <v>0</v>
      </c>
      <c r="F101" s="28">
        <v>0</v>
      </c>
      <c r="G101" s="28">
        <v>0</v>
      </c>
      <c r="H101" s="165" t="s">
        <v>1432</v>
      </c>
    </row>
    <row r="102" spans="1:8" ht="33.75">
      <c r="A102" s="27">
        <v>2111</v>
      </c>
      <c r="B102" s="25" t="s">
        <v>220</v>
      </c>
      <c r="C102" s="28">
        <v>272480.55000000005</v>
      </c>
      <c r="D102" s="28">
        <v>272480.55000000005</v>
      </c>
      <c r="E102" s="28">
        <v>0</v>
      </c>
      <c r="F102" s="28">
        <v>0</v>
      </c>
      <c r="G102" s="28">
        <v>0</v>
      </c>
      <c r="H102" s="165" t="s">
        <v>1432</v>
      </c>
    </row>
    <row r="103" spans="1:8" ht="33.75">
      <c r="A103" s="27">
        <v>2112</v>
      </c>
      <c r="B103" s="25" t="s">
        <v>221</v>
      </c>
      <c r="C103" s="28">
        <v>0</v>
      </c>
      <c r="D103" s="28">
        <v>0</v>
      </c>
      <c r="E103" s="28">
        <v>0</v>
      </c>
      <c r="F103" s="28">
        <v>0</v>
      </c>
      <c r="G103" s="28">
        <v>0</v>
      </c>
      <c r="H103" s="165" t="s">
        <v>1432</v>
      </c>
    </row>
    <row r="104" spans="1:8">
      <c r="A104" s="27">
        <v>2113</v>
      </c>
      <c r="B104" s="25" t="s">
        <v>222</v>
      </c>
      <c r="C104" s="28">
        <v>0</v>
      </c>
      <c r="D104" s="28">
        <v>0</v>
      </c>
      <c r="E104" s="28">
        <v>0</v>
      </c>
      <c r="F104" s="28">
        <v>0</v>
      </c>
      <c r="G104" s="28">
        <v>0</v>
      </c>
      <c r="H104" s="165"/>
    </row>
    <row r="105" spans="1:8">
      <c r="A105" s="27">
        <v>2114</v>
      </c>
      <c r="B105" s="25" t="s">
        <v>223</v>
      </c>
      <c r="C105" s="28">
        <v>0</v>
      </c>
      <c r="D105" s="28">
        <v>0</v>
      </c>
      <c r="E105" s="28">
        <v>0</v>
      </c>
      <c r="F105" s="28">
        <v>0</v>
      </c>
      <c r="G105" s="28">
        <v>0</v>
      </c>
      <c r="H105" s="165"/>
    </row>
    <row r="106" spans="1:8">
      <c r="A106" s="27">
        <v>2115</v>
      </c>
      <c r="B106" s="25" t="s">
        <v>224</v>
      </c>
      <c r="C106" s="28">
        <v>0</v>
      </c>
      <c r="D106" s="28">
        <v>0</v>
      </c>
      <c r="E106" s="28">
        <v>0</v>
      </c>
      <c r="F106" s="28">
        <v>0</v>
      </c>
      <c r="G106" s="28">
        <v>0</v>
      </c>
      <c r="H106" s="165"/>
    </row>
    <row r="107" spans="1:8">
      <c r="A107" s="27">
        <v>2116</v>
      </c>
      <c r="B107" s="25" t="s">
        <v>225</v>
      </c>
      <c r="C107" s="28">
        <v>0</v>
      </c>
      <c r="D107" s="28">
        <v>0</v>
      </c>
      <c r="E107" s="28">
        <v>0</v>
      </c>
      <c r="F107" s="28">
        <v>0</v>
      </c>
      <c r="G107" s="28">
        <v>0</v>
      </c>
      <c r="H107" s="165"/>
    </row>
    <row r="108" spans="1:8" ht="33.75">
      <c r="A108" s="27">
        <v>2117</v>
      </c>
      <c r="B108" s="25" t="s">
        <v>226</v>
      </c>
      <c r="C108" s="28">
        <v>324776.20999999996</v>
      </c>
      <c r="D108" s="28">
        <v>324776.20999999996</v>
      </c>
      <c r="E108" s="28">
        <v>0</v>
      </c>
      <c r="F108" s="28">
        <v>0</v>
      </c>
      <c r="G108" s="28">
        <v>0</v>
      </c>
      <c r="H108" s="165" t="s">
        <v>1432</v>
      </c>
    </row>
    <row r="109" spans="1:8">
      <c r="A109" s="27">
        <v>2118</v>
      </c>
      <c r="B109" s="25" t="s">
        <v>227</v>
      </c>
      <c r="C109" s="28">
        <v>0</v>
      </c>
      <c r="D109" s="28">
        <v>0</v>
      </c>
      <c r="E109" s="28">
        <v>0</v>
      </c>
      <c r="F109" s="28">
        <v>0</v>
      </c>
      <c r="G109" s="28">
        <v>0</v>
      </c>
    </row>
    <row r="110" spans="1:8">
      <c r="A110" s="27">
        <v>2119</v>
      </c>
      <c r="B110" s="25" t="s">
        <v>228</v>
      </c>
      <c r="C110" s="28">
        <v>0</v>
      </c>
      <c r="D110" s="28">
        <v>0</v>
      </c>
      <c r="E110" s="28">
        <v>0</v>
      </c>
      <c r="F110" s="28">
        <v>0</v>
      </c>
      <c r="G110" s="28">
        <v>0</v>
      </c>
    </row>
    <row r="111" spans="1:8">
      <c r="A111" s="27">
        <v>2120</v>
      </c>
      <c r="B111" s="25" t="s">
        <v>229</v>
      </c>
      <c r="C111" s="28">
        <v>0</v>
      </c>
      <c r="D111" s="28">
        <v>0</v>
      </c>
      <c r="E111" s="28">
        <v>0</v>
      </c>
      <c r="F111" s="28">
        <v>0</v>
      </c>
      <c r="G111" s="28">
        <v>0</v>
      </c>
    </row>
    <row r="112" spans="1:8">
      <c r="A112" s="27">
        <v>2121</v>
      </c>
      <c r="B112" s="25" t="s">
        <v>230</v>
      </c>
      <c r="C112" s="28">
        <v>0</v>
      </c>
      <c r="D112" s="28">
        <v>0</v>
      </c>
      <c r="E112" s="28">
        <v>0</v>
      </c>
      <c r="F112" s="28">
        <v>0</v>
      </c>
      <c r="G112" s="28">
        <v>0</v>
      </c>
    </row>
    <row r="113" spans="1:8">
      <c r="A113" s="27">
        <v>2122</v>
      </c>
      <c r="B113" s="25" t="s">
        <v>231</v>
      </c>
      <c r="C113" s="28">
        <v>0</v>
      </c>
      <c r="D113" s="28">
        <v>0</v>
      </c>
      <c r="E113" s="28">
        <v>0</v>
      </c>
      <c r="F113" s="28">
        <v>0</v>
      </c>
      <c r="G113" s="28">
        <v>0</v>
      </c>
    </row>
    <row r="114" spans="1:8">
      <c r="A114" s="27">
        <v>2129</v>
      </c>
      <c r="B114" s="25" t="s">
        <v>232</v>
      </c>
      <c r="C114" s="28">
        <v>0</v>
      </c>
      <c r="D114" s="28">
        <v>0</v>
      </c>
      <c r="E114" s="28">
        <v>0</v>
      </c>
      <c r="F114" s="28">
        <v>0</v>
      </c>
      <c r="G114" s="28">
        <v>0</v>
      </c>
    </row>
    <row r="115" spans="1:8">
      <c r="C115" s="28"/>
      <c r="D115" s="28"/>
    </row>
    <row r="116" spans="1:8">
      <c r="A116" s="24" t="s">
        <v>233</v>
      </c>
      <c r="B116" s="24"/>
      <c r="C116" s="24"/>
      <c r="D116" s="24"/>
      <c r="E116" s="24"/>
      <c r="F116" s="24"/>
      <c r="G116" s="24"/>
      <c r="H116" s="24"/>
    </row>
    <row r="117" spans="1:8">
      <c r="A117" s="26" t="s">
        <v>110</v>
      </c>
      <c r="B117" s="26" t="s">
        <v>111</v>
      </c>
      <c r="C117" s="26" t="s">
        <v>112</v>
      </c>
      <c r="D117" s="26" t="s">
        <v>234</v>
      </c>
      <c r="E117" s="26" t="s">
        <v>128</v>
      </c>
      <c r="F117" s="26"/>
      <c r="G117" s="26"/>
      <c r="H117" s="26"/>
    </row>
    <row r="118" spans="1:8">
      <c r="A118" s="27">
        <v>2160</v>
      </c>
      <c r="B118" s="25" t="s">
        <v>235</v>
      </c>
      <c r="C118" s="28">
        <v>0</v>
      </c>
    </row>
    <row r="119" spans="1:8">
      <c r="A119" s="27">
        <v>2161</v>
      </c>
      <c r="B119" s="25" t="s">
        <v>236</v>
      </c>
      <c r="C119" s="28">
        <v>0</v>
      </c>
    </row>
    <row r="120" spans="1:8">
      <c r="A120" s="27">
        <v>2162</v>
      </c>
      <c r="B120" s="25" t="s">
        <v>237</v>
      </c>
      <c r="C120" s="28">
        <v>0</v>
      </c>
    </row>
    <row r="121" spans="1:8">
      <c r="A121" s="27">
        <v>2163</v>
      </c>
      <c r="B121" s="25" t="s">
        <v>238</v>
      </c>
      <c r="C121" s="28">
        <v>0</v>
      </c>
    </row>
    <row r="122" spans="1:8">
      <c r="A122" s="27">
        <v>2164</v>
      </c>
      <c r="B122" s="25" t="s">
        <v>239</v>
      </c>
      <c r="C122" s="28">
        <v>0</v>
      </c>
      <c r="E122" s="25" t="s">
        <v>713</v>
      </c>
    </row>
    <row r="123" spans="1:8">
      <c r="A123" s="27">
        <v>2165</v>
      </c>
      <c r="B123" s="25" t="s">
        <v>240</v>
      </c>
      <c r="C123" s="28">
        <v>0</v>
      </c>
    </row>
    <row r="124" spans="1:8">
      <c r="A124" s="27">
        <v>2166</v>
      </c>
      <c r="B124" s="25" t="s">
        <v>241</v>
      </c>
      <c r="C124" s="28">
        <v>0</v>
      </c>
    </row>
    <row r="125" spans="1:8">
      <c r="A125" s="27">
        <v>2250</v>
      </c>
      <c r="B125" s="25" t="s">
        <v>242</v>
      </c>
      <c r="C125" s="28">
        <v>0</v>
      </c>
    </row>
    <row r="126" spans="1:8">
      <c r="A126" s="27">
        <v>2251</v>
      </c>
      <c r="B126" s="25" t="s">
        <v>243</v>
      </c>
      <c r="C126" s="28">
        <v>0</v>
      </c>
    </row>
    <row r="127" spans="1:8">
      <c r="A127" s="27">
        <v>2252</v>
      </c>
      <c r="B127" s="25" t="s">
        <v>244</v>
      </c>
      <c r="C127" s="28">
        <v>0</v>
      </c>
    </row>
    <row r="128" spans="1:8">
      <c r="A128" s="27">
        <v>2253</v>
      </c>
      <c r="B128" s="25" t="s">
        <v>245</v>
      </c>
      <c r="C128" s="28">
        <v>0</v>
      </c>
    </row>
    <row r="129" spans="1:8">
      <c r="A129" s="27">
        <v>2254</v>
      </c>
      <c r="B129" s="25" t="s">
        <v>246</v>
      </c>
      <c r="C129" s="28">
        <v>0</v>
      </c>
    </row>
    <row r="130" spans="1:8">
      <c r="A130" s="27">
        <v>2255</v>
      </c>
      <c r="B130" s="25" t="s">
        <v>247</v>
      </c>
      <c r="C130" s="28">
        <v>0</v>
      </c>
    </row>
    <row r="131" spans="1:8">
      <c r="A131" s="27">
        <v>2256</v>
      </c>
      <c r="B131" s="25" t="s">
        <v>248</v>
      </c>
      <c r="C131" s="28">
        <v>0</v>
      </c>
    </row>
    <row r="133" spans="1:8">
      <c r="A133" s="24" t="s">
        <v>249</v>
      </c>
      <c r="B133" s="24"/>
      <c r="C133" s="24"/>
      <c r="D133" s="24"/>
      <c r="E133" s="24"/>
      <c r="F133" s="24"/>
      <c r="G133" s="24"/>
      <c r="H133" s="24"/>
    </row>
    <row r="134" spans="1:8">
      <c r="A134" s="29" t="s">
        <v>110</v>
      </c>
      <c r="B134" s="29" t="s">
        <v>111</v>
      </c>
      <c r="C134" s="29" t="s">
        <v>112</v>
      </c>
      <c r="D134" s="29" t="s">
        <v>234</v>
      </c>
      <c r="E134" s="29" t="s">
        <v>128</v>
      </c>
      <c r="F134" s="29"/>
      <c r="G134" s="29"/>
      <c r="H134" s="29"/>
    </row>
    <row r="135" spans="1:8">
      <c r="A135" s="27">
        <v>2159</v>
      </c>
      <c r="B135" s="25" t="s">
        <v>250</v>
      </c>
      <c r="C135" s="28">
        <v>0</v>
      </c>
    </row>
    <row r="136" spans="1:8">
      <c r="A136" s="27">
        <v>2199</v>
      </c>
      <c r="B136" s="25" t="s">
        <v>251</v>
      </c>
      <c r="C136" s="28">
        <v>0</v>
      </c>
    </row>
    <row r="137" spans="1:8">
      <c r="A137" s="27">
        <v>2240</v>
      </c>
      <c r="B137" s="25" t="s">
        <v>252</v>
      </c>
      <c r="C137" s="28">
        <v>0</v>
      </c>
      <c r="E137" s="25" t="s">
        <v>713</v>
      </c>
    </row>
    <row r="138" spans="1:8">
      <c r="A138" s="27">
        <v>2241</v>
      </c>
      <c r="B138" s="25" t="s">
        <v>253</v>
      </c>
      <c r="C138" s="28">
        <v>0</v>
      </c>
    </row>
    <row r="139" spans="1:8">
      <c r="A139" s="27">
        <v>2242</v>
      </c>
      <c r="B139" s="25" t="s">
        <v>254</v>
      </c>
      <c r="C139" s="28">
        <v>0</v>
      </c>
    </row>
    <row r="140" spans="1:8">
      <c r="A140" s="27">
        <v>2249</v>
      </c>
      <c r="B140" s="25" t="s">
        <v>255</v>
      </c>
      <c r="C140" s="28">
        <v>0</v>
      </c>
    </row>
  </sheetData>
  <sheetProtection formatCells="0" formatColumns="0" formatRows="0" insertColumns="0" insertRows="0" insertHyperlinks="0" deleteColumns="0" deleteRows="0" sort="0" autoFilter="0" pivotTables="0"/>
  <mergeCells count="3">
    <mergeCell ref="A1:F1"/>
    <mergeCell ref="A2:F2"/>
    <mergeCell ref="A3:F3"/>
  </mergeCells>
  <pageMargins left="0.9055118110236221" right="0.70866141732283472" top="0.74803149606299213" bottom="0.74803149606299213" header="0.31496062992125984" footer="0.31496062992125984"/>
  <pageSetup scale="3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7"/>
  <sheetViews>
    <sheetView zoomScaleNormal="100" workbookViewId="0">
      <selection activeCell="D1" sqref="D1"/>
    </sheetView>
  </sheetViews>
  <sheetFormatPr baseColWidth="10" defaultColWidth="9.140625" defaultRowHeight="11.25"/>
  <cols>
    <col min="1" max="1" width="10" style="25" customWidth="1"/>
    <col min="2" max="2" width="83" style="25" customWidth="1"/>
    <col min="3" max="3" width="27.42578125" style="25" customWidth="1"/>
    <col min="4" max="4" width="30" style="25" customWidth="1"/>
    <col min="5" max="5" width="16.7109375" style="25" customWidth="1"/>
    <col min="6" max="16384" width="9.140625" style="25"/>
  </cols>
  <sheetData>
    <row r="1" spans="1:5" s="30" customFormat="1" ht="18.95" customHeight="1">
      <c r="A1" s="747" t="str">
        <f>'ESF-IMPLAN'!A1</f>
        <v xml:space="preserve">Instituto Municipal de Planeación </v>
      </c>
      <c r="B1" s="747"/>
      <c r="C1" s="747"/>
      <c r="D1" s="6" t="s">
        <v>42</v>
      </c>
      <c r="E1" s="21">
        <v>2018</v>
      </c>
    </row>
    <row r="2" spans="1:5" s="22" customFormat="1" ht="18.95" customHeight="1">
      <c r="A2" s="747" t="s">
        <v>256</v>
      </c>
      <c r="B2" s="747"/>
      <c r="C2" s="747"/>
      <c r="D2" s="6" t="s">
        <v>44</v>
      </c>
      <c r="E2" s="21" t="s">
        <v>1425</v>
      </c>
    </row>
    <row r="3" spans="1:5" s="22" customFormat="1" ht="18.95" customHeight="1">
      <c r="A3" s="747" t="str">
        <f>'ESF-IMPLAN'!A3</f>
        <v>Correspondiente del 01 de Enero  al 31 de Diciembre 2018</v>
      </c>
      <c r="B3" s="747"/>
      <c r="C3" s="747"/>
      <c r="D3" s="6" t="s">
        <v>47</v>
      </c>
      <c r="E3" s="21">
        <v>1</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27">
        <v>4100</v>
      </c>
      <c r="B8" s="25" t="s">
        <v>259</v>
      </c>
      <c r="C8" s="28">
        <v>28950</v>
      </c>
      <c r="D8" s="25" t="s">
        <v>1433</v>
      </c>
    </row>
    <row r="9" spans="1:5">
      <c r="A9" s="27">
        <v>4110</v>
      </c>
      <c r="B9" s="25" t="s">
        <v>260</v>
      </c>
      <c r="C9" s="28">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row>
    <row r="14" spans="1:5">
      <c r="A14" s="27">
        <v>4115</v>
      </c>
      <c r="B14" s="25" t="s">
        <v>265</v>
      </c>
      <c r="C14" s="28">
        <v>0</v>
      </c>
    </row>
    <row r="15" spans="1:5">
      <c r="A15" s="27">
        <v>4116</v>
      </c>
      <c r="B15" s="25" t="s">
        <v>266</v>
      </c>
      <c r="C15" s="28">
        <v>0</v>
      </c>
    </row>
    <row r="16" spans="1:5">
      <c r="A16" s="27">
        <v>4117</v>
      </c>
      <c r="B16" s="25" t="s">
        <v>267</v>
      </c>
      <c r="C16" s="28">
        <v>0</v>
      </c>
    </row>
    <row r="17" spans="1:4">
      <c r="A17" s="27">
        <v>4119</v>
      </c>
      <c r="B17" s="25" t="s">
        <v>268</v>
      </c>
      <c r="C17" s="28">
        <v>0</v>
      </c>
    </row>
    <row r="18" spans="1:4">
      <c r="A18" s="27">
        <v>4120</v>
      </c>
      <c r="B18" s="25" t="s">
        <v>269</v>
      </c>
      <c r="C18" s="28">
        <v>0</v>
      </c>
    </row>
    <row r="19" spans="1:4">
      <c r="A19" s="27">
        <v>4121</v>
      </c>
      <c r="B19" s="25" t="s">
        <v>270</v>
      </c>
      <c r="C19" s="28">
        <v>0</v>
      </c>
    </row>
    <row r="20" spans="1:4">
      <c r="A20" s="27">
        <v>4122</v>
      </c>
      <c r="B20" s="25" t="s">
        <v>271</v>
      </c>
      <c r="C20" s="28">
        <v>0</v>
      </c>
    </row>
    <row r="21" spans="1:4">
      <c r="A21" s="27">
        <v>4123</v>
      </c>
      <c r="B21" s="25" t="s">
        <v>272</v>
      </c>
      <c r="C21" s="28">
        <v>0</v>
      </c>
    </row>
    <row r="22" spans="1:4">
      <c r="A22" s="27">
        <v>4124</v>
      </c>
      <c r="B22" s="25" t="s">
        <v>273</v>
      </c>
      <c r="C22" s="28">
        <v>0</v>
      </c>
    </row>
    <row r="23" spans="1:4">
      <c r="A23" s="27">
        <v>4129</v>
      </c>
      <c r="B23" s="25" t="s">
        <v>274</v>
      </c>
      <c r="C23" s="28">
        <v>0</v>
      </c>
    </row>
    <row r="24" spans="1:4">
      <c r="A24" s="27">
        <v>4130</v>
      </c>
      <c r="B24" s="25" t="s">
        <v>275</v>
      </c>
      <c r="C24" s="28">
        <v>0</v>
      </c>
    </row>
    <row r="25" spans="1:4">
      <c r="A25" s="27">
        <v>4131</v>
      </c>
      <c r="B25" s="25" t="s">
        <v>276</v>
      </c>
      <c r="C25" s="28">
        <v>0</v>
      </c>
    </row>
    <row r="26" spans="1:4">
      <c r="A26" s="27">
        <v>4140</v>
      </c>
      <c r="B26" s="25" t="s">
        <v>277</v>
      </c>
      <c r="C26" s="28">
        <v>0</v>
      </c>
    </row>
    <row r="27" spans="1:4">
      <c r="A27" s="27">
        <v>4141</v>
      </c>
      <c r="B27" s="25" t="s">
        <v>278</v>
      </c>
      <c r="C27" s="28">
        <v>0</v>
      </c>
    </row>
    <row r="28" spans="1:4">
      <c r="A28" s="27">
        <v>4142</v>
      </c>
      <c r="B28" s="25" t="s">
        <v>279</v>
      </c>
      <c r="C28" s="28">
        <v>0</v>
      </c>
    </row>
    <row r="29" spans="1:4">
      <c r="A29" s="27">
        <v>4143</v>
      </c>
      <c r="B29" s="25" t="s">
        <v>280</v>
      </c>
      <c r="C29" s="28">
        <v>0</v>
      </c>
    </row>
    <row r="30" spans="1:4">
      <c r="A30" s="27">
        <v>4144</v>
      </c>
      <c r="B30" s="25" t="s">
        <v>282</v>
      </c>
      <c r="C30" s="28">
        <v>0</v>
      </c>
    </row>
    <row r="31" spans="1:4">
      <c r="A31" s="27">
        <v>4149</v>
      </c>
      <c r="B31" s="25" t="s">
        <v>283</v>
      </c>
      <c r="C31" s="28">
        <v>0</v>
      </c>
    </row>
    <row r="32" spans="1:4">
      <c r="A32" s="27">
        <v>4150</v>
      </c>
      <c r="B32" s="25" t="s">
        <v>284</v>
      </c>
      <c r="C32" s="28">
        <v>28950</v>
      </c>
      <c r="D32" s="25" t="s">
        <v>1433</v>
      </c>
    </row>
    <row r="33" spans="1:4">
      <c r="A33" s="27">
        <v>4151</v>
      </c>
      <c r="B33" s="25" t="s">
        <v>285</v>
      </c>
      <c r="C33" s="28">
        <v>0</v>
      </c>
    </row>
    <row r="34" spans="1:4">
      <c r="A34" s="27">
        <v>4152</v>
      </c>
      <c r="B34" s="25" t="s">
        <v>286</v>
      </c>
      <c r="C34" s="28">
        <v>0</v>
      </c>
    </row>
    <row r="35" spans="1:4">
      <c r="A35" s="27">
        <v>4153</v>
      </c>
      <c r="B35" s="25" t="s">
        <v>287</v>
      </c>
      <c r="C35" s="28">
        <v>0</v>
      </c>
    </row>
    <row r="36" spans="1:4">
      <c r="A36" s="27">
        <v>4159</v>
      </c>
      <c r="B36" s="25" t="s">
        <v>288</v>
      </c>
      <c r="C36" s="28">
        <v>28950</v>
      </c>
      <c r="D36" s="25" t="s">
        <v>1433</v>
      </c>
    </row>
    <row r="37" spans="1:4">
      <c r="A37" s="27">
        <v>4160</v>
      </c>
      <c r="B37" s="25" t="s">
        <v>290</v>
      </c>
      <c r="C37" s="28">
        <v>0</v>
      </c>
    </row>
    <row r="38" spans="1:4">
      <c r="A38" s="27">
        <v>4161</v>
      </c>
      <c r="B38" s="25" t="s">
        <v>291</v>
      </c>
      <c r="C38" s="28">
        <v>0</v>
      </c>
    </row>
    <row r="39" spans="1:4">
      <c r="A39" s="27">
        <v>4162</v>
      </c>
      <c r="B39" s="25" t="s">
        <v>292</v>
      </c>
      <c r="C39" s="28">
        <v>0</v>
      </c>
    </row>
    <row r="40" spans="1:4">
      <c r="A40" s="27">
        <v>4163</v>
      </c>
      <c r="B40" s="25" t="s">
        <v>293</v>
      </c>
      <c r="C40" s="28">
        <v>0</v>
      </c>
    </row>
    <row r="41" spans="1:4">
      <c r="A41" s="27">
        <v>4164</v>
      </c>
      <c r="B41" s="25" t="s">
        <v>294</v>
      </c>
      <c r="C41" s="28">
        <v>0</v>
      </c>
    </row>
    <row r="42" spans="1:4">
      <c r="A42" s="27">
        <v>4165</v>
      </c>
      <c r="B42" s="25" t="s">
        <v>295</v>
      </c>
      <c r="C42" s="28">
        <v>0</v>
      </c>
    </row>
    <row r="43" spans="1:4">
      <c r="A43" s="27">
        <v>4166</v>
      </c>
      <c r="B43" s="25" t="s">
        <v>296</v>
      </c>
      <c r="C43" s="28">
        <v>0</v>
      </c>
    </row>
    <row r="44" spans="1:4">
      <c r="A44" s="27">
        <v>4167</v>
      </c>
      <c r="B44" s="25" t="s">
        <v>297</v>
      </c>
      <c r="C44" s="28">
        <v>0</v>
      </c>
    </row>
    <row r="45" spans="1:4">
      <c r="A45" s="27">
        <v>4168</v>
      </c>
      <c r="B45" s="25" t="s">
        <v>298</v>
      </c>
      <c r="C45" s="28">
        <v>0</v>
      </c>
    </row>
    <row r="46" spans="1:4">
      <c r="A46" s="27">
        <v>4169</v>
      </c>
      <c r="B46" s="25" t="s">
        <v>299</v>
      </c>
      <c r="C46" s="28">
        <v>0</v>
      </c>
    </row>
    <row r="47" spans="1:4">
      <c r="A47" s="27">
        <v>4170</v>
      </c>
      <c r="B47" s="25" t="s">
        <v>301</v>
      </c>
      <c r="C47" s="28">
        <v>0</v>
      </c>
    </row>
    <row r="48" spans="1:4">
      <c r="A48" s="27">
        <v>4171</v>
      </c>
      <c r="B48" s="25" t="s">
        <v>302</v>
      </c>
      <c r="C48" s="28">
        <v>0</v>
      </c>
    </row>
    <row r="49" spans="1:5">
      <c r="A49" s="27">
        <v>4172</v>
      </c>
      <c r="B49" s="25" t="s">
        <v>303</v>
      </c>
      <c r="C49" s="28">
        <v>0</v>
      </c>
    </row>
    <row r="50" spans="1:5">
      <c r="A50" s="27">
        <v>4173</v>
      </c>
      <c r="B50" s="25" t="s">
        <v>304</v>
      </c>
      <c r="C50" s="28">
        <v>0</v>
      </c>
    </row>
    <row r="51" spans="1:5">
      <c r="A51" s="27">
        <v>4174</v>
      </c>
      <c r="B51" s="25" t="s">
        <v>305</v>
      </c>
      <c r="C51" s="28">
        <v>0</v>
      </c>
    </row>
    <row r="52" spans="1:5">
      <c r="A52" s="27">
        <v>4190</v>
      </c>
      <c r="B52" s="25" t="s">
        <v>306</v>
      </c>
      <c r="C52" s="28">
        <v>0</v>
      </c>
    </row>
    <row r="53" spans="1:5">
      <c r="A53" s="27">
        <v>4191</v>
      </c>
      <c r="B53" s="25" t="s">
        <v>307</v>
      </c>
      <c r="C53" s="28">
        <v>0</v>
      </c>
    </row>
    <row r="54" spans="1:5">
      <c r="A54" s="27">
        <v>4192</v>
      </c>
      <c r="B54" s="25" t="s">
        <v>308</v>
      </c>
      <c r="C54" s="28">
        <v>0</v>
      </c>
    </row>
    <row r="55" spans="1:5">
      <c r="A55" s="27">
        <v>4200</v>
      </c>
      <c r="B55" s="25" t="s">
        <v>309</v>
      </c>
      <c r="C55" s="28">
        <v>29342367.670000002</v>
      </c>
      <c r="D55" s="25" t="s">
        <v>1434</v>
      </c>
    </row>
    <row r="56" spans="1:5">
      <c r="A56" s="27">
        <v>4210</v>
      </c>
      <c r="B56" s="25" t="s">
        <v>310</v>
      </c>
      <c r="C56" s="28">
        <v>985420</v>
      </c>
      <c r="D56" s="25" t="s">
        <v>1435</v>
      </c>
    </row>
    <row r="57" spans="1:5">
      <c r="A57" s="27">
        <v>4211</v>
      </c>
      <c r="B57" s="25" t="s">
        <v>311</v>
      </c>
      <c r="C57" s="28">
        <v>0</v>
      </c>
    </row>
    <row r="58" spans="1:5">
      <c r="A58" s="27">
        <v>4212</v>
      </c>
      <c r="B58" s="25" t="s">
        <v>312</v>
      </c>
      <c r="C58" s="28">
        <v>985420</v>
      </c>
    </row>
    <row r="59" spans="1:5">
      <c r="A59" s="27">
        <v>4213</v>
      </c>
      <c r="B59" s="25" t="s">
        <v>313</v>
      </c>
      <c r="C59" s="28">
        <v>0</v>
      </c>
    </row>
    <row r="60" spans="1:5">
      <c r="A60" s="27">
        <v>4220</v>
      </c>
      <c r="B60" s="25" t="s">
        <v>315</v>
      </c>
      <c r="C60" s="28">
        <v>28356947.670000002</v>
      </c>
      <c r="D60" s="25" t="s">
        <v>1436</v>
      </c>
    </row>
    <row r="61" spans="1:5">
      <c r="A61" s="27">
        <v>4221</v>
      </c>
      <c r="B61" s="25" t="s">
        <v>316</v>
      </c>
      <c r="C61" s="28">
        <v>0</v>
      </c>
    </row>
    <row r="62" spans="1:5">
      <c r="A62" s="27">
        <v>4222</v>
      </c>
      <c r="B62" s="25" t="s">
        <v>317</v>
      </c>
      <c r="C62" s="28">
        <v>0</v>
      </c>
      <c r="E62" s="28"/>
    </row>
    <row r="63" spans="1:5">
      <c r="A63" s="27">
        <v>4223</v>
      </c>
      <c r="B63" s="25" t="s">
        <v>318</v>
      </c>
      <c r="C63" s="28">
        <v>28356947.670000002</v>
      </c>
      <c r="D63" s="25" t="s">
        <v>1436</v>
      </c>
    </row>
    <row r="64" spans="1:5">
      <c r="A64" s="27">
        <v>4224</v>
      </c>
      <c r="B64" s="25" t="s">
        <v>320</v>
      </c>
      <c r="C64" s="28">
        <v>0</v>
      </c>
    </row>
    <row r="65" spans="1:7">
      <c r="A65" s="27">
        <v>4225</v>
      </c>
      <c r="B65" s="25" t="s">
        <v>321</v>
      </c>
      <c r="C65" s="28">
        <v>0</v>
      </c>
    </row>
    <row r="66" spans="1:7">
      <c r="A66" s="27">
        <v>4226</v>
      </c>
      <c r="B66" s="25" t="s">
        <v>322</v>
      </c>
      <c r="C66" s="28">
        <v>0</v>
      </c>
    </row>
    <row r="68" spans="1:7">
      <c r="A68" s="24" t="s">
        <v>323</v>
      </c>
      <c r="B68" s="24"/>
      <c r="C68" s="24"/>
      <c r="D68" s="24"/>
      <c r="E68" s="24"/>
    </row>
    <row r="69" spans="1:7">
      <c r="A69" s="26" t="s">
        <v>110</v>
      </c>
      <c r="B69" s="26" t="s">
        <v>111</v>
      </c>
      <c r="C69" s="26" t="s">
        <v>112</v>
      </c>
      <c r="D69" s="26" t="s">
        <v>234</v>
      </c>
      <c r="E69" s="26" t="s">
        <v>128</v>
      </c>
    </row>
    <row r="70" spans="1:7">
      <c r="A70" s="27">
        <v>4300</v>
      </c>
      <c r="B70" s="25" t="s">
        <v>324</v>
      </c>
      <c r="C70" s="28">
        <v>731483.59000000008</v>
      </c>
      <c r="D70" s="25" t="s">
        <v>1437</v>
      </c>
      <c r="E70" s="25" t="s">
        <v>1438</v>
      </c>
    </row>
    <row r="71" spans="1:7">
      <c r="A71" s="27">
        <v>4310</v>
      </c>
      <c r="B71" s="25" t="s">
        <v>325</v>
      </c>
      <c r="C71" s="28">
        <v>718746.59000000008</v>
      </c>
      <c r="D71" s="25" t="s">
        <v>1437</v>
      </c>
      <c r="E71" s="25" t="s">
        <v>1438</v>
      </c>
    </row>
    <row r="72" spans="1:7">
      <c r="A72" s="27">
        <v>4311</v>
      </c>
      <c r="B72" s="25" t="s">
        <v>328</v>
      </c>
      <c r="C72" s="28">
        <v>0</v>
      </c>
    </row>
    <row r="73" spans="1:7">
      <c r="A73" s="27">
        <v>4319</v>
      </c>
      <c r="B73" s="25" t="s">
        <v>329</v>
      </c>
      <c r="C73" s="28">
        <v>718746.59000000008</v>
      </c>
      <c r="D73" s="25" t="s">
        <v>1437</v>
      </c>
      <c r="E73" s="25" t="s">
        <v>1438</v>
      </c>
    </row>
    <row r="74" spans="1:7">
      <c r="A74" s="27">
        <v>4320</v>
      </c>
      <c r="B74" s="25" t="s">
        <v>330</v>
      </c>
      <c r="C74" s="28">
        <v>0</v>
      </c>
    </row>
    <row r="75" spans="1:7">
      <c r="A75" s="27">
        <v>4321</v>
      </c>
      <c r="B75" s="25" t="s">
        <v>331</v>
      </c>
      <c r="C75" s="28">
        <v>0</v>
      </c>
    </row>
    <row r="76" spans="1:7">
      <c r="A76" s="27">
        <v>4322</v>
      </c>
      <c r="B76" s="25" t="s">
        <v>332</v>
      </c>
      <c r="C76" s="28">
        <v>0</v>
      </c>
    </row>
    <row r="77" spans="1:7">
      <c r="A77" s="27">
        <v>4323</v>
      </c>
      <c r="B77" s="25" t="s">
        <v>333</v>
      </c>
      <c r="C77" s="28">
        <v>0</v>
      </c>
    </row>
    <row r="78" spans="1:7">
      <c r="A78" s="27">
        <v>4324</v>
      </c>
      <c r="B78" s="25" t="s">
        <v>334</v>
      </c>
      <c r="C78" s="28">
        <v>0</v>
      </c>
      <c r="G78" s="28"/>
    </row>
    <row r="79" spans="1:7">
      <c r="A79" s="27">
        <v>4325</v>
      </c>
      <c r="B79" s="25" t="s">
        <v>335</v>
      </c>
      <c r="C79" s="28">
        <v>0</v>
      </c>
    </row>
    <row r="80" spans="1:7">
      <c r="A80" s="27">
        <v>4330</v>
      </c>
      <c r="B80" s="25" t="s">
        <v>336</v>
      </c>
      <c r="C80" s="28">
        <v>0</v>
      </c>
    </row>
    <row r="81" spans="1:5">
      <c r="A81" s="27">
        <v>4331</v>
      </c>
      <c r="B81" s="25" t="s">
        <v>336</v>
      </c>
      <c r="C81" s="28">
        <v>0</v>
      </c>
    </row>
    <row r="82" spans="1:5">
      <c r="A82" s="27">
        <v>4340</v>
      </c>
      <c r="B82" s="25" t="s">
        <v>337</v>
      </c>
      <c r="C82" s="28">
        <v>0</v>
      </c>
    </row>
    <row r="83" spans="1:5">
      <c r="A83" s="27">
        <v>4341</v>
      </c>
      <c r="B83" s="25" t="s">
        <v>338</v>
      </c>
      <c r="C83" s="28">
        <v>0</v>
      </c>
    </row>
    <row r="84" spans="1:5" ht="22.5">
      <c r="A84" s="27">
        <v>4390</v>
      </c>
      <c r="B84" s="25" t="s">
        <v>339</v>
      </c>
      <c r="C84" s="28">
        <f>+C91</f>
        <v>12737</v>
      </c>
      <c r="D84" s="165" t="s">
        <v>1439</v>
      </c>
    </row>
    <row r="85" spans="1:5">
      <c r="A85" s="27">
        <v>4391</v>
      </c>
      <c r="B85" s="25" t="s">
        <v>340</v>
      </c>
      <c r="C85" s="28">
        <v>0</v>
      </c>
    </row>
    <row r="86" spans="1:5">
      <c r="A86" s="27">
        <v>4392</v>
      </c>
      <c r="B86" s="25" t="s">
        <v>341</v>
      </c>
      <c r="C86" s="28">
        <v>0</v>
      </c>
    </row>
    <row r="87" spans="1:5">
      <c r="A87" s="27">
        <v>4393</v>
      </c>
      <c r="B87" s="25" t="s">
        <v>342</v>
      </c>
      <c r="C87" s="28">
        <v>0</v>
      </c>
    </row>
    <row r="88" spans="1:5">
      <c r="A88" s="27">
        <v>4394</v>
      </c>
      <c r="B88" s="25" t="s">
        <v>343</v>
      </c>
      <c r="C88" s="28">
        <v>0</v>
      </c>
    </row>
    <row r="89" spans="1:5">
      <c r="A89" s="27">
        <v>4395</v>
      </c>
      <c r="B89" s="25" t="s">
        <v>344</v>
      </c>
      <c r="C89" s="28">
        <v>0</v>
      </c>
    </row>
    <row r="90" spans="1:5">
      <c r="A90" s="27">
        <v>4396</v>
      </c>
      <c r="B90" s="25" t="s">
        <v>345</v>
      </c>
      <c r="C90" s="28">
        <v>0</v>
      </c>
    </row>
    <row r="91" spans="1:5" ht="22.5">
      <c r="A91" s="27">
        <v>4399</v>
      </c>
      <c r="B91" s="25" t="s">
        <v>339</v>
      </c>
      <c r="C91" s="28">
        <v>12737</v>
      </c>
      <c r="D91" s="165" t="s">
        <v>1439</v>
      </c>
      <c r="E91" s="165" t="s">
        <v>1419</v>
      </c>
    </row>
    <row r="94" spans="1:5">
      <c r="A94" s="24" t="s">
        <v>346</v>
      </c>
      <c r="B94" s="24"/>
      <c r="C94" s="24"/>
      <c r="D94" s="24"/>
      <c r="E94" s="24"/>
    </row>
    <row r="95" spans="1:5">
      <c r="A95" s="26" t="s">
        <v>110</v>
      </c>
      <c r="B95" s="26" t="s">
        <v>111</v>
      </c>
      <c r="C95" s="26" t="s">
        <v>112</v>
      </c>
      <c r="D95" s="26" t="s">
        <v>347</v>
      </c>
      <c r="E95" s="26" t="s">
        <v>128</v>
      </c>
    </row>
    <row r="96" spans="1:5">
      <c r="A96" s="27">
        <v>5000</v>
      </c>
      <c r="B96" s="25" t="s">
        <v>348</v>
      </c>
      <c r="C96" s="28">
        <f>+C97+C125+C158+C168+C183</f>
        <v>27350291.419999998</v>
      </c>
      <c r="D96" s="32">
        <f>C96/C96</f>
        <v>1</v>
      </c>
    </row>
    <row r="97" spans="1:5">
      <c r="A97" s="27">
        <v>5100</v>
      </c>
      <c r="B97" s="25" t="s">
        <v>349</v>
      </c>
      <c r="C97" s="28">
        <f>+C98+C105+C115</f>
        <v>26730063.43</v>
      </c>
      <c r="D97" s="32">
        <f>C97/$C$96</f>
        <v>0.97732280141094019</v>
      </c>
    </row>
    <row r="98" spans="1:5" ht="45">
      <c r="A98" s="27">
        <v>5110</v>
      </c>
      <c r="B98" s="25" t="s">
        <v>350</v>
      </c>
      <c r="C98" s="28">
        <v>14993237.409999998</v>
      </c>
      <c r="D98" s="32">
        <f>C98/$C$96</f>
        <v>0.548192967298189</v>
      </c>
      <c r="E98" s="165" t="s">
        <v>1440</v>
      </c>
    </row>
    <row r="99" spans="1:5" ht="45">
      <c r="A99" s="27">
        <v>5111</v>
      </c>
      <c r="B99" s="25" t="s">
        <v>351</v>
      </c>
      <c r="C99" s="28">
        <v>9013880.2599999998</v>
      </c>
      <c r="D99" s="32">
        <f>C99/$C$96</f>
        <v>0.32957163496285702</v>
      </c>
      <c r="E99" s="165" t="s">
        <v>1440</v>
      </c>
    </row>
    <row r="100" spans="1:5">
      <c r="A100" s="27">
        <v>5112</v>
      </c>
      <c r="B100" s="25" t="s">
        <v>352</v>
      </c>
      <c r="C100" s="28">
        <v>0</v>
      </c>
      <c r="D100" s="32">
        <f t="shared" ref="D100:D163" si="0">C100/$C$96</f>
        <v>0</v>
      </c>
    </row>
    <row r="101" spans="1:5">
      <c r="A101" s="27">
        <v>5113</v>
      </c>
      <c r="B101" s="25" t="s">
        <v>353</v>
      </c>
      <c r="C101" s="28">
        <v>1599269.96</v>
      </c>
      <c r="D101" s="32">
        <f t="shared" si="0"/>
        <v>5.8473598523726446E-2</v>
      </c>
    </row>
    <row r="102" spans="1:5">
      <c r="A102" s="27">
        <v>5114</v>
      </c>
      <c r="B102" s="25" t="s">
        <v>354</v>
      </c>
      <c r="C102" s="28">
        <v>1864652.93</v>
      </c>
      <c r="D102" s="32">
        <f t="shared" si="0"/>
        <v>6.8176711588398872E-2</v>
      </c>
    </row>
    <row r="103" spans="1:5">
      <c r="A103" s="27">
        <v>5115</v>
      </c>
      <c r="B103" s="25" t="s">
        <v>355</v>
      </c>
      <c r="C103" s="28">
        <v>2515434.2599999998</v>
      </c>
      <c r="D103" s="32">
        <f t="shared" si="0"/>
        <v>9.1971022223206716E-2</v>
      </c>
      <c r="E103" s="165"/>
    </row>
    <row r="104" spans="1:5">
      <c r="A104" s="27">
        <v>5116</v>
      </c>
      <c r="B104" s="25" t="s">
        <v>356</v>
      </c>
      <c r="C104" s="28">
        <v>0</v>
      </c>
      <c r="D104" s="32">
        <f t="shared" si="0"/>
        <v>0</v>
      </c>
    </row>
    <row r="105" spans="1:5">
      <c r="A105" s="27">
        <v>5120</v>
      </c>
      <c r="B105" s="25" t="s">
        <v>357</v>
      </c>
      <c r="C105" s="28">
        <v>440016.2300000001</v>
      </c>
      <c r="D105" s="32">
        <f t="shared" si="0"/>
        <v>1.6088173366892781E-2</v>
      </c>
    </row>
    <row r="106" spans="1:5">
      <c r="A106" s="27">
        <v>5121</v>
      </c>
      <c r="B106" s="25" t="s">
        <v>358</v>
      </c>
      <c r="C106" s="28">
        <v>274097.93000000005</v>
      </c>
      <c r="D106" s="32">
        <f t="shared" si="0"/>
        <v>1.0021755373310756E-2</v>
      </c>
    </row>
    <row r="107" spans="1:5">
      <c r="A107" s="27">
        <v>5122</v>
      </c>
      <c r="B107" s="25" t="s">
        <v>359</v>
      </c>
      <c r="C107" s="28">
        <v>56893.240000000005</v>
      </c>
      <c r="D107" s="32">
        <f t="shared" si="0"/>
        <v>2.0801694258510395E-3</v>
      </c>
    </row>
    <row r="108" spans="1:5">
      <c r="A108" s="27">
        <v>5123</v>
      </c>
      <c r="B108" s="25" t="s">
        <v>360</v>
      </c>
      <c r="C108" s="28">
        <v>0</v>
      </c>
      <c r="D108" s="32">
        <f t="shared" si="0"/>
        <v>0</v>
      </c>
    </row>
    <row r="109" spans="1:5">
      <c r="A109" s="27">
        <v>5124</v>
      </c>
      <c r="B109" s="25" t="s">
        <v>361</v>
      </c>
      <c r="C109" s="28">
        <v>4463.3600000000006</v>
      </c>
      <c r="D109" s="32">
        <f t="shared" si="0"/>
        <v>1.6319241105914334E-4</v>
      </c>
    </row>
    <row r="110" spans="1:5">
      <c r="A110" s="27">
        <v>5125</v>
      </c>
      <c r="B110" s="25" t="s">
        <v>362</v>
      </c>
      <c r="C110" s="28">
        <v>2294.9499999999998</v>
      </c>
      <c r="D110" s="32">
        <f t="shared" si="0"/>
        <v>8.3909526401675178E-5</v>
      </c>
    </row>
    <row r="111" spans="1:5">
      <c r="A111" s="27">
        <v>5126</v>
      </c>
      <c r="B111" s="25" t="s">
        <v>363</v>
      </c>
      <c r="C111" s="28">
        <v>80050</v>
      </c>
      <c r="D111" s="32">
        <f t="shared" si="0"/>
        <v>2.926842671280027E-3</v>
      </c>
    </row>
    <row r="112" spans="1:5">
      <c r="A112" s="27">
        <v>5127</v>
      </c>
      <c r="B112" s="25" t="s">
        <v>364</v>
      </c>
      <c r="C112" s="28">
        <v>0</v>
      </c>
      <c r="D112" s="32">
        <f t="shared" si="0"/>
        <v>0</v>
      </c>
    </row>
    <row r="113" spans="1:5">
      <c r="A113" s="27">
        <v>5128</v>
      </c>
      <c r="B113" s="25" t="s">
        <v>365</v>
      </c>
      <c r="C113" s="28">
        <v>0</v>
      </c>
      <c r="D113" s="32">
        <f t="shared" si="0"/>
        <v>0</v>
      </c>
    </row>
    <row r="114" spans="1:5">
      <c r="A114" s="27">
        <v>5129</v>
      </c>
      <c r="B114" s="25" t="s">
        <v>366</v>
      </c>
      <c r="C114" s="28">
        <v>22216.75</v>
      </c>
      <c r="D114" s="32">
        <f t="shared" si="0"/>
        <v>8.1230395899013796E-4</v>
      </c>
    </row>
    <row r="115" spans="1:5" ht="22.5">
      <c r="A115" s="27">
        <v>5130</v>
      </c>
      <c r="B115" s="25" t="s">
        <v>367</v>
      </c>
      <c r="C115" s="28">
        <v>11296809.790000001</v>
      </c>
      <c r="D115" s="32">
        <f t="shared" si="0"/>
        <v>0.41304166074585841</v>
      </c>
      <c r="E115" s="165" t="s">
        <v>1441</v>
      </c>
    </row>
    <row r="116" spans="1:5">
      <c r="A116" s="27">
        <v>5131</v>
      </c>
      <c r="B116" s="25" t="s">
        <v>368</v>
      </c>
      <c r="C116" s="28">
        <v>328260.52</v>
      </c>
      <c r="D116" s="32">
        <f t="shared" si="0"/>
        <v>1.2002084912336924E-2</v>
      </c>
    </row>
    <row r="117" spans="1:5">
      <c r="A117" s="27">
        <v>5132</v>
      </c>
      <c r="B117" s="25" t="s">
        <v>369</v>
      </c>
      <c r="C117" s="28">
        <v>0</v>
      </c>
      <c r="D117" s="32">
        <f t="shared" si="0"/>
        <v>0</v>
      </c>
    </row>
    <row r="118" spans="1:5" ht="22.5">
      <c r="A118" s="27">
        <v>5133</v>
      </c>
      <c r="B118" s="25" t="s">
        <v>370</v>
      </c>
      <c r="C118" s="28">
        <v>9646556.9600000009</v>
      </c>
      <c r="D118" s="32">
        <f t="shared" si="0"/>
        <v>0.35270399177340839</v>
      </c>
      <c r="E118" s="165" t="s">
        <v>1441</v>
      </c>
    </row>
    <row r="119" spans="1:5">
      <c r="A119" s="27">
        <v>5134</v>
      </c>
      <c r="B119" s="25" t="s">
        <v>371</v>
      </c>
      <c r="C119" s="28">
        <v>47871.740000000005</v>
      </c>
      <c r="D119" s="32">
        <f t="shared" si="0"/>
        <v>1.7503191927598118E-3</v>
      </c>
    </row>
    <row r="120" spans="1:5">
      <c r="A120" s="27">
        <v>5135</v>
      </c>
      <c r="B120" s="25" t="s">
        <v>372</v>
      </c>
      <c r="C120" s="28">
        <v>722639.75</v>
      </c>
      <c r="D120" s="32">
        <f t="shared" si="0"/>
        <v>2.6421647173805508E-2</v>
      </c>
    </row>
    <row r="121" spans="1:5">
      <c r="A121" s="27">
        <v>5136</v>
      </c>
      <c r="B121" s="25" t="s">
        <v>373</v>
      </c>
      <c r="C121" s="28">
        <v>7551.6</v>
      </c>
      <c r="D121" s="32">
        <f t="shared" si="0"/>
        <v>2.7610674723845414E-4</v>
      </c>
    </row>
    <row r="122" spans="1:5">
      <c r="A122" s="27">
        <v>5137</v>
      </c>
      <c r="B122" s="25" t="s">
        <v>374</v>
      </c>
      <c r="C122" s="28">
        <v>84862.53</v>
      </c>
      <c r="D122" s="32">
        <f t="shared" si="0"/>
        <v>3.1028016739135722E-3</v>
      </c>
    </row>
    <row r="123" spans="1:5">
      <c r="A123" s="27">
        <v>5138</v>
      </c>
      <c r="B123" s="25" t="s">
        <v>375</v>
      </c>
      <c r="C123" s="28">
        <v>232251.66000000003</v>
      </c>
      <c r="D123" s="32">
        <f t="shared" si="0"/>
        <v>8.4917435223437945E-3</v>
      </c>
    </row>
    <row r="124" spans="1:5">
      <c r="A124" s="27">
        <v>5139</v>
      </c>
      <c r="B124" s="25" t="s">
        <v>376</v>
      </c>
      <c r="C124" s="28">
        <v>226815.03</v>
      </c>
      <c r="D124" s="32">
        <f t="shared" si="0"/>
        <v>8.2929657500519609E-3</v>
      </c>
    </row>
    <row r="125" spans="1:5">
      <c r="A125" s="27">
        <v>5200</v>
      </c>
      <c r="B125" s="25" t="s">
        <v>377</v>
      </c>
      <c r="C125" s="28">
        <v>0</v>
      </c>
      <c r="D125" s="32">
        <f t="shared" si="0"/>
        <v>0</v>
      </c>
    </row>
    <row r="126" spans="1:5">
      <c r="A126" s="27">
        <v>5210</v>
      </c>
      <c r="B126" s="25" t="s">
        <v>378</v>
      </c>
      <c r="C126" s="28">
        <v>0</v>
      </c>
      <c r="D126" s="32">
        <f t="shared" si="0"/>
        <v>0</v>
      </c>
    </row>
    <row r="127" spans="1:5">
      <c r="A127" s="27">
        <v>5211</v>
      </c>
      <c r="B127" s="25" t="s">
        <v>379</v>
      </c>
      <c r="C127" s="28">
        <v>0</v>
      </c>
      <c r="D127" s="32">
        <f t="shared" si="0"/>
        <v>0</v>
      </c>
    </row>
    <row r="128" spans="1:5">
      <c r="A128" s="27">
        <v>5212</v>
      </c>
      <c r="B128" s="25" t="s">
        <v>380</v>
      </c>
      <c r="C128" s="28">
        <v>0</v>
      </c>
      <c r="D128" s="32">
        <f t="shared" si="0"/>
        <v>0</v>
      </c>
    </row>
    <row r="129" spans="1:4">
      <c r="A129" s="27">
        <v>5220</v>
      </c>
      <c r="B129" s="25" t="s">
        <v>381</v>
      </c>
      <c r="C129" s="28">
        <v>0</v>
      </c>
      <c r="D129" s="32">
        <f t="shared" si="0"/>
        <v>0</v>
      </c>
    </row>
    <row r="130" spans="1:4">
      <c r="A130" s="27">
        <v>5221</v>
      </c>
      <c r="B130" s="25" t="s">
        <v>382</v>
      </c>
      <c r="C130" s="28">
        <v>0</v>
      </c>
      <c r="D130" s="32">
        <f t="shared" si="0"/>
        <v>0</v>
      </c>
    </row>
    <row r="131" spans="1:4">
      <c r="A131" s="27">
        <v>5222</v>
      </c>
      <c r="B131" s="25" t="s">
        <v>383</v>
      </c>
      <c r="C131" s="28">
        <v>0</v>
      </c>
      <c r="D131" s="32">
        <f t="shared" si="0"/>
        <v>0</v>
      </c>
    </row>
    <row r="132" spans="1:4">
      <c r="A132" s="27">
        <v>5230</v>
      </c>
      <c r="B132" s="25" t="s">
        <v>318</v>
      </c>
      <c r="C132" s="28">
        <v>0</v>
      </c>
      <c r="D132" s="32">
        <f t="shared" si="0"/>
        <v>0</v>
      </c>
    </row>
    <row r="133" spans="1:4">
      <c r="A133" s="27">
        <v>5231</v>
      </c>
      <c r="B133" s="25" t="s">
        <v>384</v>
      </c>
      <c r="C133" s="28">
        <v>0</v>
      </c>
      <c r="D133" s="32">
        <f t="shared" si="0"/>
        <v>0</v>
      </c>
    </row>
    <row r="134" spans="1:4">
      <c r="A134" s="27">
        <v>5232</v>
      </c>
      <c r="B134" s="25" t="s">
        <v>385</v>
      </c>
      <c r="C134" s="28">
        <v>0</v>
      </c>
      <c r="D134" s="32">
        <f t="shared" si="0"/>
        <v>0</v>
      </c>
    </row>
    <row r="135" spans="1:4">
      <c r="A135" s="27">
        <v>5240</v>
      </c>
      <c r="B135" s="25" t="s">
        <v>320</v>
      </c>
      <c r="C135" s="28">
        <v>0</v>
      </c>
      <c r="D135" s="32">
        <f t="shared" si="0"/>
        <v>0</v>
      </c>
    </row>
    <row r="136" spans="1:4">
      <c r="A136" s="27">
        <v>5241</v>
      </c>
      <c r="B136" s="25" t="s">
        <v>386</v>
      </c>
      <c r="C136" s="28">
        <v>0</v>
      </c>
      <c r="D136" s="32">
        <f t="shared" si="0"/>
        <v>0</v>
      </c>
    </row>
    <row r="137" spans="1:4">
      <c r="A137" s="27">
        <v>5242</v>
      </c>
      <c r="B137" s="25" t="s">
        <v>387</v>
      </c>
      <c r="C137" s="28">
        <v>0</v>
      </c>
      <c r="D137" s="32">
        <f t="shared" si="0"/>
        <v>0</v>
      </c>
    </row>
    <row r="138" spans="1:4">
      <c r="A138" s="27">
        <v>5243</v>
      </c>
      <c r="B138" s="25" t="s">
        <v>388</v>
      </c>
      <c r="C138" s="28">
        <v>0</v>
      </c>
      <c r="D138" s="32">
        <f t="shared" si="0"/>
        <v>0</v>
      </c>
    </row>
    <row r="139" spans="1:4">
      <c r="A139" s="27">
        <v>5244</v>
      </c>
      <c r="B139" s="25" t="s">
        <v>389</v>
      </c>
      <c r="C139" s="28">
        <v>0</v>
      </c>
      <c r="D139" s="32">
        <f t="shared" si="0"/>
        <v>0</v>
      </c>
    </row>
    <row r="140" spans="1:4">
      <c r="A140" s="27">
        <v>5250</v>
      </c>
      <c r="B140" s="25" t="s">
        <v>321</v>
      </c>
      <c r="C140" s="28">
        <v>0</v>
      </c>
      <c r="D140" s="32">
        <f t="shared" si="0"/>
        <v>0</v>
      </c>
    </row>
    <row r="141" spans="1:4">
      <c r="A141" s="27">
        <v>5251</v>
      </c>
      <c r="B141" s="25" t="s">
        <v>390</v>
      </c>
      <c r="C141" s="28">
        <v>0</v>
      </c>
      <c r="D141" s="32">
        <f t="shared" si="0"/>
        <v>0</v>
      </c>
    </row>
    <row r="142" spans="1:4">
      <c r="A142" s="27">
        <v>5252</v>
      </c>
      <c r="B142" s="25" t="s">
        <v>391</v>
      </c>
      <c r="C142" s="28">
        <v>0</v>
      </c>
      <c r="D142" s="32">
        <f t="shared" si="0"/>
        <v>0</v>
      </c>
    </row>
    <row r="143" spans="1:4">
      <c r="A143" s="27">
        <v>5259</v>
      </c>
      <c r="B143" s="25" t="s">
        <v>392</v>
      </c>
      <c r="C143" s="28">
        <v>0</v>
      </c>
      <c r="D143" s="32">
        <f t="shared" si="0"/>
        <v>0</v>
      </c>
    </row>
    <row r="144" spans="1:4">
      <c r="A144" s="27">
        <v>5260</v>
      </c>
      <c r="B144" s="25" t="s">
        <v>393</v>
      </c>
      <c r="C144" s="28">
        <v>0</v>
      </c>
      <c r="D144" s="32">
        <f t="shared" si="0"/>
        <v>0</v>
      </c>
    </row>
    <row r="145" spans="1:4">
      <c r="A145" s="27">
        <v>5261</v>
      </c>
      <c r="B145" s="25" t="s">
        <v>394</v>
      </c>
      <c r="C145" s="28">
        <v>0</v>
      </c>
      <c r="D145" s="32">
        <f t="shared" si="0"/>
        <v>0</v>
      </c>
    </row>
    <row r="146" spans="1:4">
      <c r="A146" s="27">
        <v>5262</v>
      </c>
      <c r="B146" s="25" t="s">
        <v>395</v>
      </c>
      <c r="C146" s="28">
        <v>0</v>
      </c>
      <c r="D146" s="32">
        <f t="shared" si="0"/>
        <v>0</v>
      </c>
    </row>
    <row r="147" spans="1:4">
      <c r="A147" s="27">
        <v>5270</v>
      </c>
      <c r="B147" s="25" t="s">
        <v>396</v>
      </c>
      <c r="C147" s="28">
        <v>0</v>
      </c>
      <c r="D147" s="32">
        <f t="shared" si="0"/>
        <v>0</v>
      </c>
    </row>
    <row r="148" spans="1:4">
      <c r="A148" s="27">
        <v>5271</v>
      </c>
      <c r="B148" s="25" t="s">
        <v>397</v>
      </c>
      <c r="C148" s="28">
        <v>0</v>
      </c>
      <c r="D148" s="32">
        <f t="shared" si="0"/>
        <v>0</v>
      </c>
    </row>
    <row r="149" spans="1:4">
      <c r="A149" s="27">
        <v>5280</v>
      </c>
      <c r="B149" s="25" t="s">
        <v>398</v>
      </c>
      <c r="C149" s="28">
        <v>0</v>
      </c>
      <c r="D149" s="32">
        <f t="shared" si="0"/>
        <v>0</v>
      </c>
    </row>
    <row r="150" spans="1:4">
      <c r="A150" s="27">
        <v>5281</v>
      </c>
      <c r="B150" s="25" t="s">
        <v>399</v>
      </c>
      <c r="C150" s="28">
        <v>0</v>
      </c>
      <c r="D150" s="32">
        <f t="shared" si="0"/>
        <v>0</v>
      </c>
    </row>
    <row r="151" spans="1:4">
      <c r="A151" s="27">
        <v>5282</v>
      </c>
      <c r="B151" s="25" t="s">
        <v>400</v>
      </c>
      <c r="C151" s="28">
        <v>0</v>
      </c>
      <c r="D151" s="32">
        <f t="shared" si="0"/>
        <v>0</v>
      </c>
    </row>
    <row r="152" spans="1:4">
      <c r="A152" s="27">
        <v>5283</v>
      </c>
      <c r="B152" s="25" t="s">
        <v>401</v>
      </c>
      <c r="C152" s="28">
        <v>0</v>
      </c>
      <c r="D152" s="32">
        <f t="shared" si="0"/>
        <v>0</v>
      </c>
    </row>
    <row r="153" spans="1:4">
      <c r="A153" s="27">
        <v>5284</v>
      </c>
      <c r="B153" s="25" t="s">
        <v>402</v>
      </c>
      <c r="C153" s="28">
        <v>0</v>
      </c>
      <c r="D153" s="32">
        <f t="shared" si="0"/>
        <v>0</v>
      </c>
    </row>
    <row r="154" spans="1:4">
      <c r="A154" s="27">
        <v>5285</v>
      </c>
      <c r="B154" s="25" t="s">
        <v>403</v>
      </c>
      <c r="C154" s="28">
        <v>0</v>
      </c>
      <c r="D154" s="32">
        <f t="shared" si="0"/>
        <v>0</v>
      </c>
    </row>
    <row r="155" spans="1:4">
      <c r="A155" s="27">
        <v>5290</v>
      </c>
      <c r="B155" s="25" t="s">
        <v>404</v>
      </c>
      <c r="C155" s="28">
        <v>0</v>
      </c>
      <c r="D155" s="32">
        <f t="shared" si="0"/>
        <v>0</v>
      </c>
    </row>
    <row r="156" spans="1:4">
      <c r="A156" s="27">
        <v>5291</v>
      </c>
      <c r="B156" s="25" t="s">
        <v>405</v>
      </c>
      <c r="C156" s="28">
        <v>0</v>
      </c>
      <c r="D156" s="32">
        <f t="shared" si="0"/>
        <v>0</v>
      </c>
    </row>
    <row r="157" spans="1:4">
      <c r="A157" s="27">
        <v>5292</v>
      </c>
      <c r="B157" s="25" t="s">
        <v>406</v>
      </c>
      <c r="C157" s="28">
        <v>0</v>
      </c>
      <c r="D157" s="32">
        <f t="shared" si="0"/>
        <v>0</v>
      </c>
    </row>
    <row r="158" spans="1:4">
      <c r="A158" s="27">
        <v>5300</v>
      </c>
      <c r="B158" s="25" t="s">
        <v>407</v>
      </c>
      <c r="C158" s="28">
        <v>0</v>
      </c>
      <c r="D158" s="32">
        <f t="shared" si="0"/>
        <v>0</v>
      </c>
    </row>
    <row r="159" spans="1:4">
      <c r="A159" s="27">
        <v>5310</v>
      </c>
      <c r="B159" s="25" t="s">
        <v>311</v>
      </c>
      <c r="C159" s="28">
        <v>0</v>
      </c>
      <c r="D159" s="32">
        <f t="shared" si="0"/>
        <v>0</v>
      </c>
    </row>
    <row r="160" spans="1:4">
      <c r="A160" s="27">
        <v>5311</v>
      </c>
      <c r="B160" s="25" t="s">
        <v>408</v>
      </c>
      <c r="C160" s="28">
        <v>0</v>
      </c>
      <c r="D160" s="32">
        <f t="shared" si="0"/>
        <v>0</v>
      </c>
    </row>
    <row r="161" spans="1:4">
      <c r="A161" s="27">
        <v>5312</v>
      </c>
      <c r="B161" s="25" t="s">
        <v>409</v>
      </c>
      <c r="C161" s="28">
        <v>0</v>
      </c>
      <c r="D161" s="32">
        <f t="shared" si="0"/>
        <v>0</v>
      </c>
    </row>
    <row r="162" spans="1:4">
      <c r="A162" s="27">
        <v>5320</v>
      </c>
      <c r="B162" s="25" t="s">
        <v>312</v>
      </c>
      <c r="C162" s="28">
        <v>0</v>
      </c>
      <c r="D162" s="32">
        <f t="shared" si="0"/>
        <v>0</v>
      </c>
    </row>
    <row r="163" spans="1:4">
      <c r="A163" s="27">
        <v>5321</v>
      </c>
      <c r="B163" s="25" t="s">
        <v>410</v>
      </c>
      <c r="C163" s="28">
        <v>0</v>
      </c>
      <c r="D163" s="32">
        <f t="shared" si="0"/>
        <v>0</v>
      </c>
    </row>
    <row r="164" spans="1:4">
      <c r="A164" s="27">
        <v>5322</v>
      </c>
      <c r="B164" s="25" t="s">
        <v>411</v>
      </c>
      <c r="C164" s="28">
        <v>0</v>
      </c>
      <c r="D164" s="32">
        <f t="shared" ref="D164:D217" si="1">C164/$C$96</f>
        <v>0</v>
      </c>
    </row>
    <row r="165" spans="1:4">
      <c r="A165" s="27">
        <v>5330</v>
      </c>
      <c r="B165" s="25" t="s">
        <v>313</v>
      </c>
      <c r="C165" s="28">
        <v>0</v>
      </c>
      <c r="D165" s="32">
        <f t="shared" si="1"/>
        <v>0</v>
      </c>
    </row>
    <row r="166" spans="1:4">
      <c r="A166" s="27">
        <v>5331</v>
      </c>
      <c r="B166" s="25" t="s">
        <v>412</v>
      </c>
      <c r="C166" s="28">
        <v>0</v>
      </c>
      <c r="D166" s="32">
        <f t="shared" si="1"/>
        <v>0</v>
      </c>
    </row>
    <row r="167" spans="1:4">
      <c r="A167" s="27">
        <v>5332</v>
      </c>
      <c r="B167" s="25" t="s">
        <v>413</v>
      </c>
      <c r="C167" s="28">
        <v>0</v>
      </c>
      <c r="D167" s="32">
        <f t="shared" si="1"/>
        <v>0</v>
      </c>
    </row>
    <row r="168" spans="1:4">
      <c r="A168" s="27">
        <v>5400</v>
      </c>
      <c r="B168" s="25" t="s">
        <v>414</v>
      </c>
      <c r="C168" s="28">
        <v>0</v>
      </c>
      <c r="D168" s="32">
        <f t="shared" si="1"/>
        <v>0</v>
      </c>
    </row>
    <row r="169" spans="1:4">
      <c r="A169" s="27">
        <v>5410</v>
      </c>
      <c r="B169" s="25" t="s">
        <v>415</v>
      </c>
      <c r="C169" s="28">
        <v>0</v>
      </c>
      <c r="D169" s="32">
        <f t="shared" si="1"/>
        <v>0</v>
      </c>
    </row>
    <row r="170" spans="1:4">
      <c r="A170" s="27">
        <v>5411</v>
      </c>
      <c r="B170" s="25" t="s">
        <v>416</v>
      </c>
      <c r="C170" s="28">
        <v>0</v>
      </c>
      <c r="D170" s="32">
        <f t="shared" si="1"/>
        <v>0</v>
      </c>
    </row>
    <row r="171" spans="1:4">
      <c r="A171" s="27">
        <v>5412</v>
      </c>
      <c r="B171" s="25" t="s">
        <v>417</v>
      </c>
      <c r="C171" s="28">
        <v>0</v>
      </c>
      <c r="D171" s="32">
        <f t="shared" si="1"/>
        <v>0</v>
      </c>
    </row>
    <row r="172" spans="1:4">
      <c r="A172" s="27">
        <v>5420</v>
      </c>
      <c r="B172" s="25" t="s">
        <v>418</v>
      </c>
      <c r="C172" s="28">
        <v>0</v>
      </c>
      <c r="D172" s="32">
        <f t="shared" si="1"/>
        <v>0</v>
      </c>
    </row>
    <row r="173" spans="1:4">
      <c r="A173" s="27">
        <v>5421</v>
      </c>
      <c r="B173" s="25" t="s">
        <v>419</v>
      </c>
      <c r="C173" s="28">
        <v>0</v>
      </c>
      <c r="D173" s="32">
        <f t="shared" si="1"/>
        <v>0</v>
      </c>
    </row>
    <row r="174" spans="1:4">
      <c r="A174" s="27">
        <v>5422</v>
      </c>
      <c r="B174" s="25" t="s">
        <v>420</v>
      </c>
      <c r="C174" s="28">
        <v>0</v>
      </c>
      <c r="D174" s="32">
        <f t="shared" si="1"/>
        <v>0</v>
      </c>
    </row>
    <row r="175" spans="1:4">
      <c r="A175" s="27">
        <v>5430</v>
      </c>
      <c r="B175" s="25" t="s">
        <v>421</v>
      </c>
      <c r="C175" s="28">
        <v>0</v>
      </c>
      <c r="D175" s="32">
        <f t="shared" si="1"/>
        <v>0</v>
      </c>
    </row>
    <row r="176" spans="1:4">
      <c r="A176" s="27">
        <v>5431</v>
      </c>
      <c r="B176" s="25" t="s">
        <v>422</v>
      </c>
      <c r="C176" s="28">
        <v>0</v>
      </c>
      <c r="D176" s="32">
        <f t="shared" si="1"/>
        <v>0</v>
      </c>
    </row>
    <row r="177" spans="1:6">
      <c r="A177" s="27">
        <v>5432</v>
      </c>
      <c r="B177" s="25" t="s">
        <v>423</v>
      </c>
      <c r="C177" s="28">
        <v>0</v>
      </c>
      <c r="D177" s="32">
        <f t="shared" si="1"/>
        <v>0</v>
      </c>
    </row>
    <row r="178" spans="1:6">
      <c r="A178" s="27">
        <v>5440</v>
      </c>
      <c r="B178" s="25" t="s">
        <v>424</v>
      </c>
      <c r="C178" s="28">
        <v>0</v>
      </c>
      <c r="D178" s="32">
        <f t="shared" si="1"/>
        <v>0</v>
      </c>
    </row>
    <row r="179" spans="1:6">
      <c r="A179" s="27">
        <v>5441</v>
      </c>
      <c r="B179" s="25" t="s">
        <v>424</v>
      </c>
      <c r="C179" s="28">
        <v>0</v>
      </c>
      <c r="D179" s="32">
        <f t="shared" si="1"/>
        <v>0</v>
      </c>
    </row>
    <row r="180" spans="1:6">
      <c r="A180" s="27">
        <v>5450</v>
      </c>
      <c r="B180" s="25" t="s">
        <v>425</v>
      </c>
      <c r="C180" s="28">
        <v>0</v>
      </c>
      <c r="D180" s="32">
        <f t="shared" si="1"/>
        <v>0</v>
      </c>
    </row>
    <row r="181" spans="1:6">
      <c r="A181" s="27">
        <v>5451</v>
      </c>
      <c r="B181" s="25" t="s">
        <v>426</v>
      </c>
      <c r="C181" s="28">
        <v>0</v>
      </c>
      <c r="D181" s="32">
        <f t="shared" si="1"/>
        <v>0</v>
      </c>
    </row>
    <row r="182" spans="1:6">
      <c r="A182" s="27">
        <v>5452</v>
      </c>
      <c r="B182" s="25" t="s">
        <v>427</v>
      </c>
      <c r="C182" s="28">
        <v>0</v>
      </c>
      <c r="D182" s="32">
        <f t="shared" si="1"/>
        <v>0</v>
      </c>
    </row>
    <row r="183" spans="1:6">
      <c r="A183" s="27">
        <v>5500</v>
      </c>
      <c r="B183" s="25" t="s">
        <v>428</v>
      </c>
      <c r="C183" s="28">
        <v>620227.99000000011</v>
      </c>
      <c r="D183" s="32">
        <f t="shared" si="1"/>
        <v>2.2677198589059866E-2</v>
      </c>
    </row>
    <row r="184" spans="1:6">
      <c r="A184" s="27">
        <v>5510</v>
      </c>
      <c r="B184" s="25" t="s">
        <v>429</v>
      </c>
      <c r="C184" s="28">
        <v>620227.99000000011</v>
      </c>
      <c r="D184" s="32">
        <f t="shared" si="1"/>
        <v>2.2677198589059866E-2</v>
      </c>
    </row>
    <row r="185" spans="1:6">
      <c r="A185" s="27">
        <v>5511</v>
      </c>
      <c r="B185" s="25" t="s">
        <v>430</v>
      </c>
      <c r="C185" s="28">
        <v>0</v>
      </c>
      <c r="D185" s="32">
        <f t="shared" si="1"/>
        <v>0</v>
      </c>
    </row>
    <row r="186" spans="1:6">
      <c r="A186" s="27">
        <v>5512</v>
      </c>
      <c r="B186" s="25" t="s">
        <v>431</v>
      </c>
      <c r="C186" s="28">
        <v>0</v>
      </c>
      <c r="D186" s="32">
        <f t="shared" si="1"/>
        <v>0</v>
      </c>
    </row>
    <row r="187" spans="1:6">
      <c r="A187" s="27">
        <v>5513</v>
      </c>
      <c r="B187" s="25" t="s">
        <v>432</v>
      </c>
      <c r="C187" s="28">
        <v>0</v>
      </c>
      <c r="D187" s="32">
        <f t="shared" si="1"/>
        <v>0</v>
      </c>
    </row>
    <row r="188" spans="1:6">
      <c r="A188" s="27">
        <v>5514</v>
      </c>
      <c r="B188" s="25" t="s">
        <v>433</v>
      </c>
      <c r="C188" s="28">
        <v>0</v>
      </c>
      <c r="D188" s="32">
        <f t="shared" si="1"/>
        <v>0</v>
      </c>
    </row>
    <row r="189" spans="1:6">
      <c r="A189" s="27">
        <v>5515</v>
      </c>
      <c r="B189" s="25" t="s">
        <v>434</v>
      </c>
      <c r="C189" s="28">
        <v>239209.06</v>
      </c>
      <c r="D189" s="32">
        <f t="shared" si="1"/>
        <v>8.7461247241072369E-3</v>
      </c>
    </row>
    <row r="190" spans="1:6">
      <c r="A190" s="27">
        <v>5516</v>
      </c>
      <c r="B190" s="25" t="s">
        <v>435</v>
      </c>
      <c r="C190" s="28">
        <v>0</v>
      </c>
      <c r="D190" s="32">
        <f t="shared" si="1"/>
        <v>0</v>
      </c>
    </row>
    <row r="191" spans="1:6">
      <c r="A191" s="27">
        <v>5517</v>
      </c>
      <c r="B191" s="25" t="s">
        <v>436</v>
      </c>
      <c r="C191" s="28">
        <v>381018.93</v>
      </c>
      <c r="D191" s="32">
        <f t="shared" si="1"/>
        <v>1.3931073864952626E-2</v>
      </c>
      <c r="F191" s="28"/>
    </row>
    <row r="192" spans="1:6">
      <c r="A192" s="27">
        <v>5518</v>
      </c>
      <c r="B192" s="25" t="s">
        <v>437</v>
      </c>
      <c r="C192" s="28">
        <v>0</v>
      </c>
      <c r="D192" s="32">
        <f t="shared" si="1"/>
        <v>0</v>
      </c>
    </row>
    <row r="193" spans="1:4">
      <c r="A193" s="27">
        <v>5520</v>
      </c>
      <c r="B193" s="25" t="s">
        <v>438</v>
      </c>
      <c r="C193" s="28">
        <v>0</v>
      </c>
      <c r="D193" s="32">
        <f t="shared" si="1"/>
        <v>0</v>
      </c>
    </row>
    <row r="194" spans="1:4">
      <c r="A194" s="27">
        <v>5521</v>
      </c>
      <c r="B194" s="25" t="s">
        <v>439</v>
      </c>
      <c r="C194" s="28">
        <v>0</v>
      </c>
      <c r="D194" s="32">
        <f t="shared" si="1"/>
        <v>0</v>
      </c>
    </row>
    <row r="195" spans="1:4">
      <c r="A195" s="27">
        <v>5522</v>
      </c>
      <c r="B195" s="25" t="s">
        <v>440</v>
      </c>
      <c r="C195" s="28">
        <v>0</v>
      </c>
      <c r="D195" s="32">
        <f t="shared" si="1"/>
        <v>0</v>
      </c>
    </row>
    <row r="196" spans="1:4">
      <c r="A196" s="27">
        <v>5530</v>
      </c>
      <c r="B196" s="25" t="s">
        <v>441</v>
      </c>
      <c r="C196" s="28">
        <v>0</v>
      </c>
      <c r="D196" s="32">
        <f t="shared" si="1"/>
        <v>0</v>
      </c>
    </row>
    <row r="197" spans="1:4">
      <c r="A197" s="27">
        <v>5531</v>
      </c>
      <c r="B197" s="25" t="s">
        <v>442</v>
      </c>
      <c r="C197" s="28">
        <v>0</v>
      </c>
      <c r="D197" s="32">
        <f t="shared" si="1"/>
        <v>0</v>
      </c>
    </row>
    <row r="198" spans="1:4">
      <c r="A198" s="27">
        <v>5532</v>
      </c>
      <c r="B198" s="25" t="s">
        <v>443</v>
      </c>
      <c r="C198" s="28">
        <v>0</v>
      </c>
      <c r="D198" s="32">
        <f t="shared" si="1"/>
        <v>0</v>
      </c>
    </row>
    <row r="199" spans="1:4">
      <c r="A199" s="27">
        <v>5533</v>
      </c>
      <c r="B199" s="25" t="s">
        <v>444</v>
      </c>
      <c r="C199" s="28">
        <v>0</v>
      </c>
      <c r="D199" s="32">
        <f t="shared" si="1"/>
        <v>0</v>
      </c>
    </row>
    <row r="200" spans="1:4">
      <c r="A200" s="27">
        <v>5534</v>
      </c>
      <c r="B200" s="25" t="s">
        <v>445</v>
      </c>
      <c r="C200" s="28">
        <v>0</v>
      </c>
      <c r="D200" s="32">
        <f t="shared" si="1"/>
        <v>0</v>
      </c>
    </row>
    <row r="201" spans="1:4">
      <c r="A201" s="27">
        <v>5535</v>
      </c>
      <c r="B201" s="25" t="s">
        <v>446</v>
      </c>
      <c r="C201" s="28">
        <v>0</v>
      </c>
      <c r="D201" s="32">
        <f t="shared" si="1"/>
        <v>0</v>
      </c>
    </row>
    <row r="202" spans="1:4">
      <c r="A202" s="27">
        <v>5540</v>
      </c>
      <c r="B202" s="25" t="s">
        <v>447</v>
      </c>
      <c r="C202" s="28">
        <v>0</v>
      </c>
      <c r="D202" s="32">
        <f t="shared" si="1"/>
        <v>0</v>
      </c>
    </row>
    <row r="203" spans="1:4">
      <c r="A203" s="27">
        <v>5541</v>
      </c>
      <c r="B203" s="25" t="s">
        <v>447</v>
      </c>
      <c r="C203" s="28">
        <v>0</v>
      </c>
      <c r="D203" s="32">
        <f t="shared" si="1"/>
        <v>0</v>
      </c>
    </row>
    <row r="204" spans="1:4">
      <c r="A204" s="27">
        <v>5550</v>
      </c>
      <c r="B204" s="25" t="s">
        <v>448</v>
      </c>
      <c r="C204" s="28">
        <v>0</v>
      </c>
      <c r="D204" s="32">
        <f t="shared" si="1"/>
        <v>0</v>
      </c>
    </row>
    <row r="205" spans="1:4">
      <c r="A205" s="27">
        <v>5551</v>
      </c>
      <c r="B205" s="25" t="s">
        <v>448</v>
      </c>
      <c r="C205" s="28">
        <v>0</v>
      </c>
      <c r="D205" s="32">
        <f t="shared" si="1"/>
        <v>0</v>
      </c>
    </row>
    <row r="206" spans="1:4">
      <c r="A206" s="27">
        <v>5590</v>
      </c>
      <c r="B206" s="25" t="s">
        <v>449</v>
      </c>
      <c r="C206" s="28">
        <v>0</v>
      </c>
      <c r="D206" s="32">
        <f t="shared" si="1"/>
        <v>0</v>
      </c>
    </row>
    <row r="207" spans="1:4">
      <c r="A207" s="27">
        <v>5591</v>
      </c>
      <c r="B207" s="25" t="s">
        <v>450</v>
      </c>
      <c r="C207" s="28">
        <v>0</v>
      </c>
      <c r="D207" s="32">
        <f t="shared" si="1"/>
        <v>0</v>
      </c>
    </row>
    <row r="208" spans="1:4">
      <c r="A208" s="27">
        <v>5592</v>
      </c>
      <c r="B208" s="25" t="s">
        <v>451</v>
      </c>
      <c r="C208" s="28">
        <v>0</v>
      </c>
      <c r="D208" s="32">
        <f t="shared" si="1"/>
        <v>0</v>
      </c>
    </row>
    <row r="209" spans="1:4">
      <c r="A209" s="27">
        <v>5593</v>
      </c>
      <c r="B209" s="25" t="s">
        <v>452</v>
      </c>
      <c r="C209" s="28">
        <v>0</v>
      </c>
      <c r="D209" s="32">
        <f t="shared" si="1"/>
        <v>0</v>
      </c>
    </row>
    <row r="210" spans="1:4">
      <c r="A210" s="27">
        <v>5594</v>
      </c>
      <c r="B210" s="25" t="s">
        <v>453</v>
      </c>
      <c r="C210" s="28">
        <v>0</v>
      </c>
      <c r="D210" s="32">
        <f t="shared" si="1"/>
        <v>0</v>
      </c>
    </row>
    <row r="211" spans="1:4">
      <c r="A211" s="27">
        <v>5595</v>
      </c>
      <c r="B211" s="25" t="s">
        <v>454</v>
      </c>
      <c r="C211" s="28">
        <v>0</v>
      </c>
      <c r="D211" s="32">
        <f t="shared" si="1"/>
        <v>0</v>
      </c>
    </row>
    <row r="212" spans="1:4">
      <c r="A212" s="27">
        <v>5596</v>
      </c>
      <c r="B212" s="25" t="s">
        <v>344</v>
      </c>
      <c r="C212" s="28">
        <v>0</v>
      </c>
      <c r="D212" s="32">
        <f t="shared" si="1"/>
        <v>0</v>
      </c>
    </row>
    <row r="213" spans="1:4">
      <c r="A213" s="27">
        <v>5597</v>
      </c>
      <c r="B213" s="25" t="s">
        <v>455</v>
      </c>
      <c r="C213" s="28">
        <v>0</v>
      </c>
      <c r="D213" s="32">
        <f t="shared" si="1"/>
        <v>0</v>
      </c>
    </row>
    <row r="214" spans="1:4">
      <c r="A214" s="27">
        <v>5599</v>
      </c>
      <c r="B214" s="25" t="s">
        <v>456</v>
      </c>
      <c r="C214" s="28">
        <v>0</v>
      </c>
      <c r="D214" s="32">
        <f t="shared" si="1"/>
        <v>0</v>
      </c>
    </row>
    <row r="215" spans="1:4">
      <c r="A215" s="27">
        <v>5600</v>
      </c>
      <c r="B215" s="25" t="s">
        <v>457</v>
      </c>
      <c r="C215" s="28">
        <v>0</v>
      </c>
      <c r="D215" s="32">
        <f t="shared" si="1"/>
        <v>0</v>
      </c>
    </row>
    <row r="216" spans="1:4">
      <c r="A216" s="27">
        <v>5610</v>
      </c>
      <c r="B216" s="25" t="s">
        <v>458</v>
      </c>
      <c r="C216" s="28">
        <v>0</v>
      </c>
      <c r="D216" s="32">
        <f t="shared" si="1"/>
        <v>0</v>
      </c>
    </row>
    <row r="217" spans="1:4">
      <c r="A217" s="27">
        <v>5611</v>
      </c>
      <c r="B217" s="25" t="s">
        <v>459</v>
      </c>
      <c r="C217" s="28">
        <v>0</v>
      </c>
      <c r="D217" s="32">
        <f t="shared" si="1"/>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55118110236220474" bottom="0.74803149606299213" header="0.31496062992125984" footer="0.31496062992125984"/>
  <pageSetup scale="53" fitToHeight="0" orientation="portrait"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workbookViewId="0">
      <selection sqref="A1:F1"/>
    </sheetView>
  </sheetViews>
  <sheetFormatPr baseColWidth="10" defaultColWidth="9.140625" defaultRowHeight="11.25"/>
  <cols>
    <col min="1" max="1" width="10" style="35" customWidth="1"/>
    <col min="2" max="2" width="48.140625" style="35" customWidth="1"/>
    <col min="3" max="3" width="22.85546875" style="35" customWidth="1"/>
    <col min="4" max="5" width="16.7109375" style="35" customWidth="1"/>
    <col min="6" max="16384" width="9.140625" style="35"/>
  </cols>
  <sheetData>
    <row r="1" spans="1:5" ht="18.95" customHeight="1">
      <c r="A1" s="751" t="str">
        <f>'ESF-IMPLAN'!A1</f>
        <v xml:space="preserve">Instituto Municipal de Planeación </v>
      </c>
      <c r="B1" s="751"/>
      <c r="C1" s="751"/>
      <c r="D1" s="33" t="s">
        <v>42</v>
      </c>
      <c r="E1" s="34">
        <f>'ESF-IMPLAN'!H1</f>
        <v>2018</v>
      </c>
    </row>
    <row r="2" spans="1:5" ht="18.95" customHeight="1">
      <c r="A2" s="751" t="s">
        <v>460</v>
      </c>
      <c r="B2" s="751"/>
      <c r="C2" s="751"/>
      <c r="D2" s="33" t="s">
        <v>44</v>
      </c>
      <c r="E2" s="34" t="str">
        <f>'ESF-IMPLAN'!H2</f>
        <v>Anual</v>
      </c>
    </row>
    <row r="3" spans="1:5" ht="18.95" customHeight="1">
      <c r="A3" s="751" t="str">
        <f>'ESF-IMPLAN'!A3</f>
        <v>Correspondiente del 01 de Enero  al 31 de Diciembre 2018</v>
      </c>
      <c r="B3" s="751"/>
      <c r="C3" s="751"/>
      <c r="D3" s="33" t="s">
        <v>47</v>
      </c>
      <c r="E3" s="34">
        <f>'ESF-IMPLAN'!H3</f>
        <v>1</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v>93950</v>
      </c>
      <c r="D8" s="35" t="s">
        <v>312</v>
      </c>
      <c r="E8" s="35" t="s">
        <v>1295</v>
      </c>
    </row>
    <row r="9" spans="1:5">
      <c r="A9" s="39">
        <v>3120</v>
      </c>
      <c r="B9" s="35" t="s">
        <v>463</v>
      </c>
      <c r="C9" s="40">
        <v>0</v>
      </c>
    </row>
    <row r="10" spans="1:5">
      <c r="A10" s="39">
        <v>3130</v>
      </c>
      <c r="B10" s="35" t="s">
        <v>464</v>
      </c>
      <c r="C10" s="40">
        <v>0</v>
      </c>
    </row>
    <row r="12" spans="1:5">
      <c r="A12" s="37" t="s">
        <v>465</v>
      </c>
      <c r="B12" s="37"/>
      <c r="C12" s="37"/>
      <c r="D12" s="37"/>
      <c r="E12" s="37"/>
    </row>
    <row r="13" spans="1:5">
      <c r="A13" s="38" t="s">
        <v>110</v>
      </c>
      <c r="B13" s="38" t="s">
        <v>111</v>
      </c>
      <c r="C13" s="38" t="s">
        <v>112</v>
      </c>
      <c r="D13" s="38" t="s">
        <v>466</v>
      </c>
      <c r="E13" s="38"/>
    </row>
    <row r="14" spans="1:5">
      <c r="A14" s="39">
        <v>3210</v>
      </c>
      <c r="B14" s="35" t="s">
        <v>467</v>
      </c>
      <c r="C14" s="40">
        <v>2752509.84</v>
      </c>
      <c r="D14" s="35" t="s">
        <v>1295</v>
      </c>
    </row>
    <row r="15" spans="1:5">
      <c r="A15" s="39">
        <v>3220</v>
      </c>
      <c r="B15" s="35" t="s">
        <v>468</v>
      </c>
      <c r="C15" s="40">
        <v>19866472.300000001</v>
      </c>
      <c r="D15" s="35" t="s">
        <v>1295</v>
      </c>
    </row>
    <row r="16" spans="1:5">
      <c r="A16" s="39">
        <v>3230</v>
      </c>
      <c r="B16" s="35" t="s">
        <v>469</v>
      </c>
      <c r="C16" s="40">
        <v>0</v>
      </c>
    </row>
    <row r="17" spans="1:4">
      <c r="A17" s="39">
        <v>3231</v>
      </c>
      <c r="B17" s="35" t="s">
        <v>470</v>
      </c>
      <c r="C17" s="40">
        <v>0</v>
      </c>
    </row>
    <row r="18" spans="1:4">
      <c r="A18" s="39">
        <v>3232</v>
      </c>
      <c r="B18" s="35" t="s">
        <v>471</v>
      </c>
      <c r="C18" s="40">
        <v>0</v>
      </c>
    </row>
    <row r="19" spans="1:4">
      <c r="A19" s="39">
        <v>3233</v>
      </c>
      <c r="B19" s="35" t="s">
        <v>472</v>
      </c>
      <c r="C19" s="40">
        <v>0</v>
      </c>
    </row>
    <row r="20" spans="1:4">
      <c r="A20" s="39">
        <v>3239</v>
      </c>
      <c r="B20" s="35" t="s">
        <v>473</v>
      </c>
      <c r="C20" s="40">
        <v>0</v>
      </c>
    </row>
    <row r="21" spans="1:4">
      <c r="A21" s="39">
        <v>3240</v>
      </c>
      <c r="B21" s="35" t="s">
        <v>474</v>
      </c>
      <c r="C21" s="40">
        <v>0</v>
      </c>
    </row>
    <row r="22" spans="1:4">
      <c r="A22" s="39">
        <v>3241</v>
      </c>
      <c r="B22" s="35" t="s">
        <v>475</v>
      </c>
      <c r="C22" s="40">
        <v>0</v>
      </c>
    </row>
    <row r="23" spans="1:4">
      <c r="A23" s="39">
        <v>3242</v>
      </c>
      <c r="B23" s="35" t="s">
        <v>476</v>
      </c>
      <c r="C23" s="40">
        <v>0</v>
      </c>
    </row>
    <row r="24" spans="1:4">
      <c r="A24" s="39">
        <v>3243</v>
      </c>
      <c r="B24" s="35" t="s">
        <v>477</v>
      </c>
      <c r="C24" s="40">
        <v>0</v>
      </c>
    </row>
    <row r="25" spans="1:4">
      <c r="A25" s="39">
        <v>3250</v>
      </c>
      <c r="B25" s="35" t="s">
        <v>478</v>
      </c>
      <c r="C25" s="40">
        <v>0</v>
      </c>
      <c r="D25" s="40"/>
    </row>
    <row r="26" spans="1:4">
      <c r="A26" s="39">
        <v>3251</v>
      </c>
      <c r="B26" s="35" t="s">
        <v>479</v>
      </c>
      <c r="C26" s="40">
        <v>0</v>
      </c>
    </row>
    <row r="27" spans="1:4">
      <c r="A27" s="39">
        <v>3252</v>
      </c>
      <c r="B27" s="35" t="s">
        <v>480</v>
      </c>
      <c r="C27" s="40">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scale="73" fitToHeight="0" orientation="portrait"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workbookViewId="0">
      <selection sqref="A1:F1"/>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7109375" style="35" bestFit="1" customWidth="1"/>
    <col min="5" max="5" width="19.140625" style="35" customWidth="1"/>
    <col min="6" max="16384" width="9.140625" style="35"/>
  </cols>
  <sheetData>
    <row r="1" spans="1:5" s="41" customFormat="1" ht="18.95" customHeight="1">
      <c r="A1" s="751" t="str">
        <f>'ESF-IMPLAN'!A1</f>
        <v xml:space="preserve">Instituto Municipal de Planeación </v>
      </c>
      <c r="B1" s="751"/>
      <c r="C1" s="751"/>
      <c r="D1" s="33" t="s">
        <v>42</v>
      </c>
      <c r="E1" s="34">
        <f>'ESF-IMPLAN'!H1</f>
        <v>2018</v>
      </c>
    </row>
    <row r="2" spans="1:5" s="41" customFormat="1" ht="18.95" customHeight="1">
      <c r="A2" s="751" t="s">
        <v>481</v>
      </c>
      <c r="B2" s="751"/>
      <c r="C2" s="751"/>
      <c r="D2" s="33" t="s">
        <v>44</v>
      </c>
      <c r="E2" s="34" t="str">
        <f>'ESF-IMPLAN'!H2</f>
        <v>Anual</v>
      </c>
    </row>
    <row r="3" spans="1:5" s="41" customFormat="1" ht="18.95" customHeight="1">
      <c r="A3" s="751" t="str">
        <f>'ESF-IMPLAN'!A3</f>
        <v>Correspondiente del 01 de Enero  al 31 de Diciembre 2018</v>
      </c>
      <c r="B3" s="751"/>
      <c r="C3" s="751"/>
      <c r="D3" s="33" t="s">
        <v>47</v>
      </c>
      <c r="E3" s="34">
        <f>'ESF-IMPLAN'!H3</f>
        <v>1</v>
      </c>
    </row>
    <row r="4" spans="1:5">
      <c r="A4" s="36" t="s">
        <v>108</v>
      </c>
      <c r="B4" s="37"/>
      <c r="C4" s="37"/>
      <c r="D4" s="37"/>
      <c r="E4" s="37"/>
    </row>
    <row r="6" spans="1:5">
      <c r="A6" s="37" t="s">
        <v>482</v>
      </c>
      <c r="B6" s="37"/>
      <c r="C6" s="37"/>
      <c r="D6" s="37"/>
      <c r="E6" s="37"/>
    </row>
    <row r="7" spans="1:5">
      <c r="A7" s="38" t="s">
        <v>110</v>
      </c>
      <c r="B7" s="38" t="s">
        <v>111</v>
      </c>
      <c r="C7" s="38" t="s">
        <v>483</v>
      </c>
      <c r="D7" s="38" t="s">
        <v>484</v>
      </c>
      <c r="E7" s="38"/>
    </row>
    <row r="8" spans="1:5">
      <c r="A8" s="39">
        <v>1111</v>
      </c>
      <c r="B8" s="35" t="s">
        <v>485</v>
      </c>
      <c r="C8" s="40">
        <v>0</v>
      </c>
      <c r="D8" s="40">
        <v>0</v>
      </c>
      <c r="E8" s="40">
        <f>+C8-D8</f>
        <v>0</v>
      </c>
    </row>
    <row r="9" spans="1:5">
      <c r="A9" s="39">
        <v>1112</v>
      </c>
      <c r="B9" s="35" t="s">
        <v>486</v>
      </c>
      <c r="C9" s="40">
        <v>738231.72</v>
      </c>
      <c r="D9" s="40">
        <v>909746.72</v>
      </c>
      <c r="E9" s="40">
        <f t="shared" ref="E9:E15" si="0">+C9-D9</f>
        <v>-171515</v>
      </c>
    </row>
    <row r="10" spans="1:5">
      <c r="A10" s="39">
        <v>1113</v>
      </c>
      <c r="B10" s="35" t="s">
        <v>487</v>
      </c>
      <c r="C10" s="40">
        <v>0</v>
      </c>
      <c r="D10" s="40">
        <v>0</v>
      </c>
      <c r="E10" s="40">
        <f t="shared" si="0"/>
        <v>0</v>
      </c>
    </row>
    <row r="11" spans="1:5">
      <c r="A11" s="39">
        <v>1114</v>
      </c>
      <c r="B11" s="35" t="s">
        <v>114</v>
      </c>
      <c r="C11" s="40">
        <v>18044212.489999998</v>
      </c>
      <c r="D11" s="40">
        <v>15399679.58</v>
      </c>
      <c r="E11" s="40">
        <f t="shared" si="0"/>
        <v>2644532.9099999983</v>
      </c>
    </row>
    <row r="12" spans="1:5">
      <c r="A12" s="39">
        <v>1115</v>
      </c>
      <c r="B12" s="35" t="s">
        <v>116</v>
      </c>
      <c r="C12" s="40">
        <v>0</v>
      </c>
      <c r="D12" s="40">
        <v>0</v>
      </c>
      <c r="E12" s="40">
        <f t="shared" si="0"/>
        <v>0</v>
      </c>
    </row>
    <row r="13" spans="1:5">
      <c r="A13" s="39">
        <v>1116</v>
      </c>
      <c r="B13" s="35" t="s">
        <v>488</v>
      </c>
      <c r="C13" s="40">
        <v>0</v>
      </c>
      <c r="D13" s="40">
        <v>0</v>
      </c>
      <c r="E13" s="40">
        <f t="shared" si="0"/>
        <v>0</v>
      </c>
    </row>
    <row r="14" spans="1:5">
      <c r="A14" s="39">
        <v>1119</v>
      </c>
      <c r="B14" s="35" t="s">
        <v>489</v>
      </c>
      <c r="C14" s="40">
        <v>0</v>
      </c>
      <c r="D14" s="40">
        <v>0</v>
      </c>
      <c r="E14" s="40">
        <f t="shared" si="0"/>
        <v>0</v>
      </c>
    </row>
    <row r="15" spans="1:5">
      <c r="A15" s="39">
        <v>1110</v>
      </c>
      <c r="B15" s="35" t="s">
        <v>490</v>
      </c>
      <c r="C15" s="40">
        <f>SUM(C8:C14)</f>
        <v>18782444.209999997</v>
      </c>
      <c r="D15" s="40">
        <f>SUM(D8:D14)</f>
        <v>16309426.300000001</v>
      </c>
      <c r="E15" s="40">
        <f t="shared" si="0"/>
        <v>2473017.9099999964</v>
      </c>
    </row>
    <row r="18" spans="1:7">
      <c r="A18" s="37" t="s">
        <v>491</v>
      </c>
      <c r="B18" s="37"/>
      <c r="C18" s="37"/>
      <c r="D18" s="37"/>
      <c r="E18" s="37"/>
    </row>
    <row r="19" spans="1:7">
      <c r="A19" s="38" t="s">
        <v>110</v>
      </c>
      <c r="B19" s="38" t="s">
        <v>111</v>
      </c>
      <c r="C19" s="38" t="s">
        <v>112</v>
      </c>
      <c r="D19" s="38" t="s">
        <v>492</v>
      </c>
      <c r="E19" s="38" t="s">
        <v>493</v>
      </c>
    </row>
    <row r="20" spans="1:7">
      <c r="A20" s="39">
        <v>1230</v>
      </c>
      <c r="B20" s="35" t="s">
        <v>165</v>
      </c>
      <c r="C20" s="40">
        <v>0</v>
      </c>
      <c r="D20" s="42">
        <v>0</v>
      </c>
    </row>
    <row r="21" spans="1:7">
      <c r="A21" s="39">
        <v>1231</v>
      </c>
      <c r="B21" s="35" t="s">
        <v>168</v>
      </c>
      <c r="C21" s="40">
        <v>0</v>
      </c>
      <c r="D21" s="42">
        <v>0</v>
      </c>
    </row>
    <row r="22" spans="1:7">
      <c r="A22" s="39">
        <v>1232</v>
      </c>
      <c r="B22" s="35" t="s">
        <v>170</v>
      </c>
      <c r="C22" s="40">
        <v>0</v>
      </c>
      <c r="D22" s="42">
        <v>0</v>
      </c>
    </row>
    <row r="23" spans="1:7">
      <c r="A23" s="39">
        <v>1233</v>
      </c>
      <c r="B23" s="35" t="s">
        <v>171</v>
      </c>
      <c r="C23" s="40">
        <v>0</v>
      </c>
      <c r="D23" s="42">
        <v>0</v>
      </c>
    </row>
    <row r="24" spans="1:7">
      <c r="A24" s="39">
        <v>1234</v>
      </c>
      <c r="B24" s="35" t="s">
        <v>172</v>
      </c>
      <c r="C24" s="40">
        <v>0</v>
      </c>
      <c r="D24" s="42">
        <v>0</v>
      </c>
    </row>
    <row r="25" spans="1:7">
      <c r="A25" s="39">
        <v>1235</v>
      </c>
      <c r="B25" s="35" t="s">
        <v>173</v>
      </c>
      <c r="C25" s="40">
        <v>0</v>
      </c>
      <c r="D25" s="42">
        <v>0</v>
      </c>
    </row>
    <row r="26" spans="1:7">
      <c r="A26" s="39">
        <v>1236</v>
      </c>
      <c r="B26" s="35" t="s">
        <v>174</v>
      </c>
      <c r="C26" s="40">
        <v>0</v>
      </c>
      <c r="D26" s="42">
        <v>0</v>
      </c>
    </row>
    <row r="27" spans="1:7">
      <c r="A27" s="39">
        <v>1239</v>
      </c>
      <c r="B27" s="35" t="s">
        <v>175</v>
      </c>
      <c r="C27" s="40">
        <v>0</v>
      </c>
      <c r="D27" s="42">
        <v>0</v>
      </c>
    </row>
    <row r="28" spans="1:7">
      <c r="A28" s="39">
        <v>1240</v>
      </c>
      <c r="B28" s="35" t="s">
        <v>176</v>
      </c>
      <c r="C28" s="40">
        <v>389466.82</v>
      </c>
      <c r="D28" s="190">
        <f>+D29+D30+D31+D32+D33+D34+D35+D36</f>
        <v>0.99999999999999989</v>
      </c>
      <c r="E28" s="40">
        <v>389466.82</v>
      </c>
      <c r="G28" s="40"/>
    </row>
    <row r="29" spans="1:7">
      <c r="A29" s="39">
        <v>1241</v>
      </c>
      <c r="B29" s="35" t="s">
        <v>177</v>
      </c>
      <c r="C29" s="40">
        <v>317033.21999999997</v>
      </c>
      <c r="D29" s="42">
        <f>+C29/C28</f>
        <v>0.81401856004062156</v>
      </c>
      <c r="E29" s="40">
        <v>317033.21999999997</v>
      </c>
      <c r="F29" s="40"/>
    </row>
    <row r="30" spans="1:7">
      <c r="A30" s="39">
        <v>1242</v>
      </c>
      <c r="B30" s="35" t="s">
        <v>179</v>
      </c>
      <c r="C30" s="40">
        <v>0</v>
      </c>
      <c r="D30" s="42">
        <v>0</v>
      </c>
    </row>
    <row r="31" spans="1:7">
      <c r="A31" s="39">
        <v>1243</v>
      </c>
      <c r="B31" s="35" t="s">
        <v>181</v>
      </c>
      <c r="C31" s="40">
        <v>0</v>
      </c>
      <c r="D31" s="42">
        <v>0</v>
      </c>
    </row>
    <row r="32" spans="1:7">
      <c r="A32" s="39">
        <v>1244</v>
      </c>
      <c r="B32" s="35" t="s">
        <v>182</v>
      </c>
      <c r="C32" s="40">
        <v>0</v>
      </c>
      <c r="D32" s="42">
        <v>0</v>
      </c>
    </row>
    <row r="33" spans="1:6">
      <c r="A33" s="39">
        <v>1245</v>
      </c>
      <c r="B33" s="35" t="s">
        <v>184</v>
      </c>
      <c r="C33" s="40">
        <v>0</v>
      </c>
      <c r="D33" s="42">
        <v>0</v>
      </c>
    </row>
    <row r="34" spans="1:6">
      <c r="A34" s="39">
        <v>1246</v>
      </c>
      <c r="B34" s="35" t="s">
        <v>186</v>
      </c>
      <c r="C34" s="40">
        <v>72433.600000000006</v>
      </c>
      <c r="D34" s="42">
        <f>+C34/C28</f>
        <v>0.18598143995937833</v>
      </c>
      <c r="E34" s="40">
        <v>72433.600000000006</v>
      </c>
      <c r="F34" s="40"/>
    </row>
    <row r="35" spans="1:6">
      <c r="A35" s="39">
        <v>1247</v>
      </c>
      <c r="B35" s="35" t="s">
        <v>188</v>
      </c>
      <c r="C35" s="40">
        <v>0</v>
      </c>
      <c r="D35" s="42">
        <v>0</v>
      </c>
    </row>
    <row r="36" spans="1:6">
      <c r="A36" s="39">
        <v>1248</v>
      </c>
      <c r="B36" s="35" t="s">
        <v>189</v>
      </c>
      <c r="C36" s="40">
        <v>0</v>
      </c>
      <c r="D36" s="42">
        <v>0</v>
      </c>
    </row>
    <row r="37" spans="1:6">
      <c r="A37" s="39">
        <v>1250</v>
      </c>
      <c r="B37" s="35" t="s">
        <v>193</v>
      </c>
      <c r="C37" s="40">
        <v>388503.31</v>
      </c>
      <c r="D37" s="42">
        <f>+D38+D39+D40+D41+D42</f>
        <v>1</v>
      </c>
      <c r="E37" s="40">
        <v>388503.31</v>
      </c>
      <c r="F37" s="40"/>
    </row>
    <row r="38" spans="1:6">
      <c r="A38" s="39">
        <v>1251</v>
      </c>
      <c r="B38" s="35" t="s">
        <v>194</v>
      </c>
      <c r="C38" s="40">
        <v>376062.31</v>
      </c>
      <c r="D38" s="42">
        <f>+C38/C37</f>
        <v>0.96797710681023541</v>
      </c>
      <c r="E38" s="40">
        <v>376062.31</v>
      </c>
    </row>
    <row r="39" spans="1:6">
      <c r="A39" s="39">
        <v>1252</v>
      </c>
      <c r="B39" s="35" t="s">
        <v>195</v>
      </c>
      <c r="C39" s="40">
        <v>0</v>
      </c>
      <c r="D39" s="42">
        <v>0</v>
      </c>
    </row>
    <row r="40" spans="1:6">
      <c r="A40" s="39">
        <v>1253</v>
      </c>
      <c r="B40" s="35" t="s">
        <v>196</v>
      </c>
      <c r="C40" s="40">
        <v>0</v>
      </c>
      <c r="D40" s="42">
        <v>0</v>
      </c>
    </row>
    <row r="41" spans="1:6">
      <c r="A41" s="39">
        <v>1254</v>
      </c>
      <c r="B41" s="35" t="s">
        <v>197</v>
      </c>
      <c r="C41" s="40">
        <v>12441</v>
      </c>
      <c r="D41" s="42">
        <f>+C41/C37</f>
        <v>3.202289318976459E-2</v>
      </c>
      <c r="E41" s="40">
        <v>12441</v>
      </c>
    </row>
    <row r="42" spans="1:6">
      <c r="A42" s="39">
        <v>1259</v>
      </c>
      <c r="B42" s="35" t="s">
        <v>198</v>
      </c>
      <c r="C42" s="40">
        <v>0</v>
      </c>
      <c r="D42" s="42">
        <v>0</v>
      </c>
    </row>
    <row r="43" spans="1:6">
      <c r="C43" s="40"/>
    </row>
    <row r="44" spans="1:6">
      <c r="A44" s="37" t="s">
        <v>494</v>
      </c>
      <c r="B44" s="37"/>
      <c r="C44" s="37"/>
      <c r="D44" s="37"/>
      <c r="E44" s="37"/>
    </row>
    <row r="45" spans="1:6">
      <c r="A45" s="38" t="s">
        <v>110</v>
      </c>
      <c r="B45" s="38" t="s">
        <v>111</v>
      </c>
      <c r="C45" s="38" t="s">
        <v>483</v>
      </c>
      <c r="D45" s="38" t="s">
        <v>484</v>
      </c>
      <c r="E45" s="38"/>
    </row>
    <row r="46" spans="1:6">
      <c r="A46" s="39">
        <v>5500</v>
      </c>
      <c r="B46" s="35" t="s">
        <v>428</v>
      </c>
      <c r="C46" s="40">
        <v>620227.99</v>
      </c>
      <c r="D46" s="40">
        <v>0</v>
      </c>
    </row>
    <row r="47" spans="1:6">
      <c r="A47" s="39">
        <v>5510</v>
      </c>
      <c r="B47" s="35" t="s">
        <v>429</v>
      </c>
      <c r="C47" s="40">
        <v>620227.99</v>
      </c>
      <c r="D47" s="40">
        <v>0</v>
      </c>
    </row>
    <row r="48" spans="1:6">
      <c r="A48" s="39">
        <v>5511</v>
      </c>
      <c r="B48" s="35" t="s">
        <v>430</v>
      </c>
      <c r="C48" s="40">
        <v>0</v>
      </c>
      <c r="D48" s="40">
        <v>0</v>
      </c>
    </row>
    <row r="49" spans="1:4">
      <c r="A49" s="39">
        <v>5512</v>
      </c>
      <c r="B49" s="35" t="s">
        <v>431</v>
      </c>
      <c r="C49" s="40">
        <v>0</v>
      </c>
      <c r="D49" s="40">
        <v>0</v>
      </c>
    </row>
    <row r="50" spans="1:4">
      <c r="A50" s="39">
        <v>5513</v>
      </c>
      <c r="B50" s="35" t="s">
        <v>432</v>
      </c>
      <c r="C50" s="40">
        <v>0</v>
      </c>
      <c r="D50" s="40">
        <v>0</v>
      </c>
    </row>
    <row r="51" spans="1:4">
      <c r="A51" s="39">
        <v>5514</v>
      </c>
      <c r="B51" s="35" t="s">
        <v>433</v>
      </c>
      <c r="C51" s="40">
        <v>0</v>
      </c>
      <c r="D51" s="40">
        <v>0</v>
      </c>
    </row>
    <row r="52" spans="1:4">
      <c r="A52" s="39">
        <v>5515</v>
      </c>
      <c r="B52" s="35" t="s">
        <v>434</v>
      </c>
      <c r="C52" s="40">
        <v>239209.06</v>
      </c>
      <c r="D52" s="40">
        <v>0</v>
      </c>
    </row>
    <row r="53" spans="1:4">
      <c r="A53" s="39">
        <v>5516</v>
      </c>
      <c r="B53" s="35" t="s">
        <v>435</v>
      </c>
      <c r="C53" s="40">
        <v>0</v>
      </c>
      <c r="D53" s="40">
        <v>0</v>
      </c>
    </row>
    <row r="54" spans="1:4">
      <c r="A54" s="39">
        <v>5517</v>
      </c>
      <c r="B54" s="35" t="s">
        <v>436</v>
      </c>
      <c r="C54" s="40">
        <v>381018.93</v>
      </c>
      <c r="D54" s="40">
        <v>0</v>
      </c>
    </row>
    <row r="55" spans="1:4">
      <c r="A55" s="39">
        <v>5518</v>
      </c>
      <c r="B55" s="35" t="s">
        <v>437</v>
      </c>
      <c r="C55" s="40">
        <v>0</v>
      </c>
      <c r="D55" s="40">
        <v>0</v>
      </c>
    </row>
    <row r="56" spans="1:4">
      <c r="A56" s="39">
        <v>5520</v>
      </c>
      <c r="B56" s="35" t="s">
        <v>438</v>
      </c>
      <c r="C56" s="40">
        <v>0</v>
      </c>
      <c r="D56" s="40">
        <v>0</v>
      </c>
    </row>
    <row r="57" spans="1:4">
      <c r="A57" s="39">
        <v>5521</v>
      </c>
      <c r="B57" s="35" t="s">
        <v>439</v>
      </c>
      <c r="C57" s="40">
        <v>0</v>
      </c>
      <c r="D57" s="40">
        <v>0</v>
      </c>
    </row>
    <row r="58" spans="1:4">
      <c r="A58" s="39">
        <v>5522</v>
      </c>
      <c r="B58" s="35" t="s">
        <v>440</v>
      </c>
      <c r="C58" s="40">
        <v>0</v>
      </c>
      <c r="D58" s="40">
        <v>0</v>
      </c>
    </row>
    <row r="59" spans="1:4">
      <c r="A59" s="39">
        <v>5530</v>
      </c>
      <c r="B59" s="35" t="s">
        <v>441</v>
      </c>
      <c r="C59" s="40">
        <v>0</v>
      </c>
      <c r="D59" s="40">
        <v>0</v>
      </c>
    </row>
    <row r="60" spans="1:4">
      <c r="A60" s="39">
        <v>5531</v>
      </c>
      <c r="B60" s="35" t="s">
        <v>442</v>
      </c>
      <c r="C60" s="40">
        <v>0</v>
      </c>
      <c r="D60" s="40">
        <v>0</v>
      </c>
    </row>
    <row r="61" spans="1:4">
      <c r="A61" s="39">
        <v>5532</v>
      </c>
      <c r="B61" s="35" t="s">
        <v>443</v>
      </c>
      <c r="C61" s="40">
        <v>0</v>
      </c>
      <c r="D61" s="40">
        <v>0</v>
      </c>
    </row>
    <row r="62" spans="1:4">
      <c r="A62" s="39">
        <v>5533</v>
      </c>
      <c r="B62" s="35" t="s">
        <v>444</v>
      </c>
      <c r="C62" s="40">
        <v>0</v>
      </c>
      <c r="D62" s="40">
        <v>0</v>
      </c>
    </row>
    <row r="63" spans="1:4">
      <c r="A63" s="39">
        <v>5534</v>
      </c>
      <c r="B63" s="35" t="s">
        <v>445</v>
      </c>
      <c r="C63" s="40">
        <v>0</v>
      </c>
      <c r="D63" s="40">
        <v>0</v>
      </c>
    </row>
    <row r="64" spans="1:4">
      <c r="A64" s="39">
        <v>5535</v>
      </c>
      <c r="B64" s="35" t="s">
        <v>446</v>
      </c>
      <c r="C64" s="40">
        <v>0</v>
      </c>
      <c r="D64" s="40">
        <v>0</v>
      </c>
    </row>
    <row r="65" spans="1:4">
      <c r="A65" s="39">
        <v>5540</v>
      </c>
      <c r="B65" s="35" t="s">
        <v>447</v>
      </c>
      <c r="C65" s="40">
        <v>0</v>
      </c>
      <c r="D65" s="40">
        <v>0</v>
      </c>
    </row>
    <row r="66" spans="1:4">
      <c r="A66" s="39">
        <v>5541</v>
      </c>
      <c r="B66" s="35" t="s">
        <v>447</v>
      </c>
      <c r="C66" s="40">
        <v>0</v>
      </c>
      <c r="D66" s="40">
        <v>0</v>
      </c>
    </row>
    <row r="67" spans="1:4">
      <c r="A67" s="39">
        <v>5550</v>
      </c>
      <c r="B67" s="35" t="s">
        <v>448</v>
      </c>
      <c r="C67" s="40">
        <v>0</v>
      </c>
      <c r="D67" s="40">
        <v>0</v>
      </c>
    </row>
    <row r="68" spans="1:4">
      <c r="A68" s="39">
        <v>5551</v>
      </c>
      <c r="B68" s="35" t="s">
        <v>448</v>
      </c>
      <c r="C68" s="40">
        <v>0</v>
      </c>
      <c r="D68" s="40">
        <v>0</v>
      </c>
    </row>
    <row r="69" spans="1:4">
      <c r="A69" s="39">
        <v>5590</v>
      </c>
      <c r="B69" s="35" t="s">
        <v>449</v>
      </c>
      <c r="C69" s="40">
        <v>0</v>
      </c>
      <c r="D69" s="40">
        <v>0</v>
      </c>
    </row>
    <row r="70" spans="1:4">
      <c r="A70" s="39">
        <v>5591</v>
      </c>
      <c r="B70" s="35" t="s">
        <v>450</v>
      </c>
      <c r="C70" s="40">
        <v>0</v>
      </c>
      <c r="D70" s="40">
        <v>0</v>
      </c>
    </row>
    <row r="71" spans="1:4">
      <c r="A71" s="39">
        <v>5592</v>
      </c>
      <c r="B71" s="35" t="s">
        <v>451</v>
      </c>
      <c r="C71" s="40">
        <v>0</v>
      </c>
      <c r="D71" s="40">
        <v>0</v>
      </c>
    </row>
    <row r="72" spans="1:4">
      <c r="A72" s="39">
        <v>5593</v>
      </c>
      <c r="B72" s="35" t="s">
        <v>452</v>
      </c>
      <c r="C72" s="40">
        <v>0</v>
      </c>
      <c r="D72" s="40">
        <v>0</v>
      </c>
    </row>
    <row r="73" spans="1:4">
      <c r="A73" s="39">
        <v>5594</v>
      </c>
      <c r="B73" s="35" t="s">
        <v>453</v>
      </c>
      <c r="C73" s="40">
        <v>0</v>
      </c>
      <c r="D73" s="40">
        <v>0</v>
      </c>
    </row>
    <row r="74" spans="1:4">
      <c r="A74" s="39">
        <v>5595</v>
      </c>
      <c r="B74" s="35" t="s">
        <v>454</v>
      </c>
      <c r="C74" s="40">
        <v>0</v>
      </c>
      <c r="D74" s="40">
        <v>0</v>
      </c>
    </row>
    <row r="75" spans="1:4">
      <c r="A75" s="39">
        <v>5596</v>
      </c>
      <c r="B75" s="35" t="s">
        <v>344</v>
      </c>
      <c r="C75" s="40">
        <v>0</v>
      </c>
      <c r="D75" s="40">
        <v>0</v>
      </c>
    </row>
    <row r="76" spans="1:4">
      <c r="A76" s="39">
        <v>5597</v>
      </c>
      <c r="B76" s="35" t="s">
        <v>455</v>
      </c>
      <c r="C76" s="40">
        <v>0</v>
      </c>
      <c r="D76" s="40">
        <v>0</v>
      </c>
    </row>
    <row r="77" spans="1:4">
      <c r="A77" s="39">
        <v>5599</v>
      </c>
      <c r="B77" s="35" t="s">
        <v>456</v>
      </c>
      <c r="C77" s="40">
        <v>0</v>
      </c>
      <c r="D77" s="40">
        <v>0</v>
      </c>
    </row>
    <row r="78" spans="1:4">
      <c r="A78" s="39">
        <v>5600</v>
      </c>
      <c r="B78" s="35" t="s">
        <v>457</v>
      </c>
      <c r="C78" s="40">
        <v>0</v>
      </c>
      <c r="D78" s="40">
        <v>0</v>
      </c>
    </row>
    <row r="79" spans="1:4">
      <c r="A79" s="39">
        <v>5610</v>
      </c>
      <c r="B79" s="35" t="s">
        <v>458</v>
      </c>
      <c r="C79" s="40">
        <v>0</v>
      </c>
      <c r="D79" s="40">
        <v>0</v>
      </c>
    </row>
    <row r="80" spans="1:4">
      <c r="A80" s="39">
        <v>5611</v>
      </c>
      <c r="B80" s="35" t="s">
        <v>459</v>
      </c>
      <c r="C80" s="40">
        <v>0</v>
      </c>
      <c r="D80" s="4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ageMargins left="0.7" right="0.7" top="0.75" bottom="0.75" header="0.3" footer="0.3"/>
  <pageSetup scale="67" fitToHeight="0" orientation="portrait" verticalDpi="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workbookViewId="0">
      <selection sqref="A1:F1"/>
    </sheetView>
  </sheetViews>
  <sheetFormatPr baseColWidth="10" defaultColWidth="11.42578125"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21</v>
      </c>
      <c r="B1" s="752"/>
      <c r="C1" s="752"/>
      <c r="D1" s="752"/>
    </row>
    <row r="2" spans="1:4" s="43" customFormat="1" ht="18.95" customHeight="1">
      <c r="A2" s="752" t="s">
        <v>495</v>
      </c>
      <c r="B2" s="752"/>
      <c r="C2" s="752"/>
      <c r="D2" s="752"/>
    </row>
    <row r="3" spans="1:4" s="43" customFormat="1" ht="18.95" customHeight="1">
      <c r="A3" s="752" t="s">
        <v>2608</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49"/>
      <c r="D6" s="50">
        <v>27508034</v>
      </c>
    </row>
    <row r="7" spans="1:4">
      <c r="B7" s="52"/>
      <c r="C7" s="53"/>
      <c r="D7" s="54"/>
    </row>
    <row r="8" spans="1:4">
      <c r="A8" s="55" t="s">
        <v>498</v>
      </c>
      <c r="B8" s="56"/>
      <c r="C8" s="57">
        <v>0</v>
      </c>
      <c r="D8" s="58">
        <f>+C8</f>
        <v>0</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0</v>
      </c>
      <c r="D12" s="63"/>
    </row>
    <row r="13" spans="1:4">
      <c r="A13" s="64" t="s">
        <v>503</v>
      </c>
      <c r="B13" s="60"/>
      <c r="C13" s="61">
        <v>0</v>
      </c>
      <c r="D13" s="63"/>
    </row>
    <row r="14" spans="1:4">
      <c r="B14" s="65"/>
      <c r="C14" s="66"/>
      <c r="D14" s="67"/>
    </row>
    <row r="15" spans="1:4">
      <c r="A15" s="55" t="s">
        <v>504</v>
      </c>
      <c r="B15" s="56"/>
      <c r="C15" s="57">
        <f>SUM(C16:C19)</f>
        <v>-2594768</v>
      </c>
      <c r="D15" s="58">
        <f>SUM(C15)</f>
        <v>-2594768</v>
      </c>
    </row>
    <row r="16" spans="1:4">
      <c r="A16" s="59"/>
      <c r="B16" s="60" t="s">
        <v>505</v>
      </c>
      <c r="C16" s="61">
        <v>0</v>
      </c>
      <c r="D16" s="62"/>
    </row>
    <row r="17" spans="1:4">
      <c r="A17" s="59"/>
      <c r="B17" s="60" t="s">
        <v>506</v>
      </c>
      <c r="C17" s="61">
        <v>0</v>
      </c>
      <c r="D17" s="63"/>
    </row>
    <row r="18" spans="1:4">
      <c r="A18" s="59"/>
      <c r="B18" s="60" t="s">
        <v>507</v>
      </c>
      <c r="C18" s="61">
        <v>0</v>
      </c>
      <c r="D18" s="63"/>
    </row>
    <row r="19" spans="1:4">
      <c r="A19" s="64" t="s">
        <v>508</v>
      </c>
      <c r="B19" s="68"/>
      <c r="C19" s="69">
        <v>-2594768</v>
      </c>
      <c r="D19" s="63"/>
    </row>
    <row r="20" spans="1:4">
      <c r="B20" s="70"/>
      <c r="C20" s="71"/>
      <c r="D20" s="67"/>
    </row>
    <row r="21" spans="1:4">
      <c r="A21" s="48" t="s">
        <v>509</v>
      </c>
      <c r="B21" s="48"/>
      <c r="C21" s="72"/>
      <c r="D21" s="50">
        <f>+D6+D8-D15</f>
        <v>30102802</v>
      </c>
    </row>
  </sheetData>
  <mergeCells count="4">
    <mergeCell ref="A1:D1"/>
    <mergeCell ref="A2:D2"/>
    <mergeCell ref="A3:D3"/>
    <mergeCell ref="A4:D4"/>
  </mergeCells>
  <pageMargins left="0.7" right="0.7" top="0.75" bottom="0.75" header="0.3" footer="0.3"/>
  <pageSetup scale="80" fitToHeight="0"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showGridLines="0" workbookViewId="0">
      <selection sqref="A1:F1"/>
    </sheetView>
  </sheetViews>
  <sheetFormatPr baseColWidth="10" defaultColWidth="11.42578125"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4" s="73" customFormat="1" ht="18.95" customHeight="1">
      <c r="A1" s="754" t="s">
        <v>21</v>
      </c>
      <c r="B1" s="754"/>
      <c r="C1" s="754"/>
      <c r="D1" s="754"/>
    </row>
    <row r="2" spans="1:4" s="73" customFormat="1" ht="18.95" customHeight="1">
      <c r="A2" s="754" t="s">
        <v>510</v>
      </c>
      <c r="B2" s="754"/>
      <c r="C2" s="754"/>
      <c r="D2" s="754"/>
    </row>
    <row r="3" spans="1:4" s="73" customFormat="1" ht="18.95" customHeight="1">
      <c r="A3" s="754" t="s">
        <v>2608</v>
      </c>
      <c r="B3" s="754"/>
      <c r="C3" s="754"/>
      <c r="D3" s="754"/>
    </row>
    <row r="4" spans="1:4" s="74" customFormat="1">
      <c r="A4" s="755"/>
      <c r="B4" s="755"/>
      <c r="C4" s="755"/>
      <c r="D4" s="755"/>
    </row>
    <row r="5" spans="1:4">
      <c r="A5" s="75" t="s">
        <v>511</v>
      </c>
      <c r="B5" s="76"/>
      <c r="C5" s="77"/>
      <c r="D5" s="78">
        <v>27508033.559999999</v>
      </c>
    </row>
    <row r="6" spans="1:4">
      <c r="A6" s="79"/>
      <c r="B6" s="52"/>
      <c r="C6" s="80"/>
      <c r="D6" s="81"/>
    </row>
    <row r="7" spans="1:4">
      <c r="A7" s="55" t="s">
        <v>512</v>
      </c>
      <c r="B7" s="82"/>
      <c r="C7" s="77">
        <f>SUM(C8:C24)</f>
        <v>777970.13000000012</v>
      </c>
      <c r="D7" s="83">
        <f>SUM(C8:C24)</f>
        <v>777970.13000000012</v>
      </c>
    </row>
    <row r="8" spans="1:4">
      <c r="A8" s="59"/>
      <c r="B8" s="84" t="s">
        <v>513</v>
      </c>
      <c r="C8" s="61">
        <v>317033.22000000003</v>
      </c>
      <c r="D8" s="85"/>
    </row>
    <row r="9" spans="1:4">
      <c r="A9" s="59"/>
      <c r="B9" s="84" t="s">
        <v>514</v>
      </c>
      <c r="C9" s="61">
        <v>0</v>
      </c>
      <c r="D9" s="86"/>
    </row>
    <row r="10" spans="1:4">
      <c r="A10" s="59"/>
      <c r="B10" s="84" t="s">
        <v>515</v>
      </c>
      <c r="C10" s="61">
        <v>0</v>
      </c>
      <c r="D10" s="86"/>
    </row>
    <row r="11" spans="1:4">
      <c r="A11" s="59"/>
      <c r="B11" s="84" t="s">
        <v>516</v>
      </c>
      <c r="C11" s="61">
        <v>0</v>
      </c>
      <c r="D11" s="86"/>
    </row>
    <row r="12" spans="1:4">
      <c r="A12" s="59"/>
      <c r="B12" s="84" t="s">
        <v>517</v>
      </c>
      <c r="C12" s="61">
        <v>0</v>
      </c>
      <c r="D12" s="86"/>
    </row>
    <row r="13" spans="1:4">
      <c r="A13" s="59"/>
      <c r="B13" s="84" t="s">
        <v>518</v>
      </c>
      <c r="C13" s="61">
        <v>72433.600000000006</v>
      </c>
      <c r="D13" s="86"/>
    </row>
    <row r="14" spans="1:4">
      <c r="A14" s="59"/>
      <c r="B14" s="84" t="s">
        <v>519</v>
      </c>
      <c r="C14" s="61">
        <v>0</v>
      </c>
      <c r="D14" s="86"/>
    </row>
    <row r="15" spans="1:4">
      <c r="A15" s="59"/>
      <c r="B15" s="84" t="s">
        <v>520</v>
      </c>
      <c r="C15" s="61">
        <v>0</v>
      </c>
      <c r="D15" s="86"/>
    </row>
    <row r="16" spans="1:4">
      <c r="A16" s="59"/>
      <c r="B16" s="84" t="s">
        <v>521</v>
      </c>
      <c r="C16" s="61">
        <v>388503.31</v>
      </c>
      <c r="D16" s="86"/>
    </row>
    <row r="17" spans="1:4">
      <c r="A17" s="59"/>
      <c r="B17" s="84" t="s">
        <v>522</v>
      </c>
      <c r="C17" s="61">
        <v>0</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0</v>
      </c>
      <c r="D24" s="86"/>
    </row>
    <row r="25" spans="1:4">
      <c r="A25" s="79"/>
      <c r="B25" s="88"/>
      <c r="C25" s="89"/>
      <c r="D25" s="90"/>
    </row>
    <row r="26" spans="1:4">
      <c r="A26" s="55" t="s">
        <v>530</v>
      </c>
      <c r="B26" s="82"/>
      <c r="C26" s="91">
        <f>+C27</f>
        <v>620227.99</v>
      </c>
      <c r="D26" s="83">
        <f>SUM(C27:C33)</f>
        <v>620227.99</v>
      </c>
    </row>
    <row r="27" spans="1:4">
      <c r="A27" s="59"/>
      <c r="B27" s="84" t="s">
        <v>531</v>
      </c>
      <c r="C27" s="61">
        <v>620227.99</v>
      </c>
      <c r="D27" s="85"/>
    </row>
    <row r="28" spans="1:4">
      <c r="A28" s="59"/>
      <c r="B28" s="84" t="s">
        <v>438</v>
      </c>
      <c r="C28" s="61">
        <v>0</v>
      </c>
      <c r="D28" s="86"/>
    </row>
    <row r="29" spans="1:4">
      <c r="A29" s="59"/>
      <c r="B29" s="84" t="s">
        <v>532</v>
      </c>
      <c r="C29" s="61">
        <v>0</v>
      </c>
      <c r="D29" s="86"/>
    </row>
    <row r="30" spans="1:4">
      <c r="A30" s="59"/>
      <c r="B30" s="84" t="s">
        <v>533</v>
      </c>
      <c r="C30" s="61">
        <v>0</v>
      </c>
      <c r="D30" s="86"/>
    </row>
    <row r="31" spans="1:4">
      <c r="A31" s="59"/>
      <c r="B31" s="84" t="s">
        <v>534</v>
      </c>
      <c r="C31" s="61">
        <v>0</v>
      </c>
      <c r="D31" s="86"/>
    </row>
    <row r="32" spans="1:4">
      <c r="A32" s="59"/>
      <c r="B32" s="84" t="s">
        <v>535</v>
      </c>
      <c r="C32" s="61">
        <v>0</v>
      </c>
      <c r="D32" s="86"/>
    </row>
    <row r="33" spans="1:4">
      <c r="A33" s="59"/>
      <c r="B33" s="87" t="s">
        <v>536</v>
      </c>
      <c r="C33" s="69">
        <v>0</v>
      </c>
      <c r="D33" s="86"/>
    </row>
    <row r="34" spans="1:4">
      <c r="A34" s="79"/>
      <c r="B34" s="88"/>
      <c r="C34" s="89"/>
      <c r="D34" s="90"/>
    </row>
    <row r="35" spans="1:4">
      <c r="A35" s="76" t="s">
        <v>537</v>
      </c>
      <c r="B35" s="76"/>
      <c r="C35" s="77"/>
      <c r="D35" s="78">
        <f>+D5-D7+D26</f>
        <v>27350291.419999998</v>
      </c>
    </row>
  </sheetData>
  <mergeCells count="4">
    <mergeCell ref="A1:D1"/>
    <mergeCell ref="A2:D2"/>
    <mergeCell ref="A3:D3"/>
    <mergeCell ref="A4:D4"/>
  </mergeCells>
  <pageMargins left="0.7" right="0.7" top="0.75" bottom="0.75" header="0.3" footer="0.3"/>
  <pageSetup scale="91" fitToHeight="0" orientation="portrait"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zoomScaleNormal="100" workbookViewId="0">
      <selection sqref="A1:F1"/>
    </sheetView>
  </sheetViews>
  <sheetFormatPr baseColWidth="10" defaultColWidth="9.140625" defaultRowHeight="11.25"/>
  <cols>
    <col min="1" max="1" width="10" style="35" customWidth="1"/>
    <col min="2" max="2" width="68.5703125" style="35" bestFit="1" customWidth="1"/>
    <col min="3" max="3" width="17.42578125" style="35" bestFit="1" customWidth="1"/>
    <col min="4" max="5" width="23.7109375" style="35" bestFit="1" customWidth="1"/>
    <col min="6" max="6" width="19.28515625" style="35" customWidth="1"/>
    <col min="7" max="7" width="20.5703125" style="35" customWidth="1"/>
    <col min="8" max="10" width="20.28515625" style="35" customWidth="1"/>
    <col min="11" max="16384" width="9.140625" style="35"/>
  </cols>
  <sheetData>
    <row r="1" spans="1:10" ht="18.95" customHeight="1">
      <c r="A1" s="751" t="s">
        <v>21</v>
      </c>
      <c r="B1" s="756"/>
      <c r="C1" s="756"/>
      <c r="D1" s="756"/>
      <c r="E1" s="756"/>
      <c r="F1" s="756"/>
      <c r="G1" s="33" t="s">
        <v>42</v>
      </c>
      <c r="H1" s="34">
        <v>2018</v>
      </c>
    </row>
    <row r="2" spans="1:10" ht="18.95" customHeight="1">
      <c r="A2" s="751" t="s">
        <v>538</v>
      </c>
      <c r="B2" s="756"/>
      <c r="C2" s="756"/>
      <c r="D2" s="756"/>
      <c r="E2" s="756"/>
      <c r="F2" s="756"/>
      <c r="G2" s="33" t="s">
        <v>44</v>
      </c>
      <c r="H2" s="34" t="s">
        <v>1425</v>
      </c>
    </row>
    <row r="3" spans="1:10" ht="18.95" customHeight="1">
      <c r="A3" s="757" t="s">
        <v>2608</v>
      </c>
      <c r="B3" s="758"/>
      <c r="C3" s="758"/>
      <c r="D3" s="758"/>
      <c r="E3" s="758"/>
      <c r="F3" s="758"/>
      <c r="G3" s="33" t="s">
        <v>47</v>
      </c>
      <c r="H3" s="34">
        <v>1</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6">
      <c r="A17" s="35">
        <v>7230</v>
      </c>
      <c r="B17" s="35" t="s">
        <v>554</v>
      </c>
      <c r="C17" s="40">
        <v>0</v>
      </c>
      <c r="D17" s="40">
        <v>0</v>
      </c>
      <c r="E17" s="40">
        <v>0</v>
      </c>
      <c r="F17" s="40">
        <v>0</v>
      </c>
    </row>
    <row r="18" spans="1:6">
      <c r="A18" s="35">
        <v>7240</v>
      </c>
      <c r="B18" s="35" t="s">
        <v>555</v>
      </c>
      <c r="C18" s="40">
        <v>0</v>
      </c>
      <c r="D18" s="40">
        <v>0</v>
      </c>
      <c r="E18" s="40">
        <v>0</v>
      </c>
      <c r="F18" s="40">
        <v>0</v>
      </c>
    </row>
    <row r="19" spans="1:6">
      <c r="A19" s="35">
        <v>7250</v>
      </c>
      <c r="B19" s="35" t="s">
        <v>556</v>
      </c>
      <c r="C19" s="40">
        <v>0</v>
      </c>
      <c r="D19" s="40">
        <v>0</v>
      </c>
      <c r="E19" s="40">
        <v>0</v>
      </c>
      <c r="F19" s="40">
        <v>0</v>
      </c>
    </row>
    <row r="20" spans="1:6">
      <c r="A20" s="35">
        <v>7260</v>
      </c>
      <c r="B20" s="35" t="s">
        <v>557</v>
      </c>
      <c r="C20" s="40">
        <v>0</v>
      </c>
      <c r="D20" s="40">
        <v>0</v>
      </c>
      <c r="E20" s="40">
        <v>0</v>
      </c>
      <c r="F20" s="40">
        <v>0</v>
      </c>
    </row>
    <row r="21" spans="1:6">
      <c r="A21" s="35">
        <v>7310</v>
      </c>
      <c r="B21" s="35" t="s">
        <v>558</v>
      </c>
      <c r="C21" s="40">
        <v>0</v>
      </c>
      <c r="D21" s="40">
        <v>0</v>
      </c>
      <c r="E21" s="40">
        <v>0</v>
      </c>
      <c r="F21" s="40">
        <v>0</v>
      </c>
    </row>
    <row r="22" spans="1:6">
      <c r="A22" s="35">
        <v>7320</v>
      </c>
      <c r="B22" s="35" t="s">
        <v>559</v>
      </c>
      <c r="C22" s="40">
        <v>0</v>
      </c>
      <c r="D22" s="40">
        <v>0</v>
      </c>
      <c r="E22" s="40">
        <v>0</v>
      </c>
      <c r="F22" s="40">
        <v>0</v>
      </c>
    </row>
    <row r="23" spans="1:6">
      <c r="A23" s="35">
        <v>7330</v>
      </c>
      <c r="B23" s="35" t="s">
        <v>560</v>
      </c>
      <c r="C23" s="40">
        <v>0</v>
      </c>
      <c r="D23" s="40">
        <v>0</v>
      </c>
      <c r="E23" s="40">
        <v>0</v>
      </c>
      <c r="F23" s="40">
        <v>0</v>
      </c>
    </row>
    <row r="24" spans="1:6">
      <c r="A24" s="35">
        <v>7340</v>
      </c>
      <c r="B24" s="35" t="s">
        <v>561</v>
      </c>
      <c r="C24" s="40">
        <v>0</v>
      </c>
      <c r="D24" s="40">
        <v>0</v>
      </c>
      <c r="E24" s="40">
        <v>0</v>
      </c>
      <c r="F24" s="40">
        <v>0</v>
      </c>
    </row>
    <row r="25" spans="1:6">
      <c r="A25" s="35">
        <v>7350</v>
      </c>
      <c r="B25" s="35" t="s">
        <v>562</v>
      </c>
      <c r="C25" s="40">
        <v>0</v>
      </c>
      <c r="D25" s="40">
        <v>0</v>
      </c>
      <c r="E25" s="40">
        <v>0</v>
      </c>
      <c r="F25" s="40">
        <v>0</v>
      </c>
    </row>
    <row r="26" spans="1:6">
      <c r="A26" s="35">
        <v>7360</v>
      </c>
      <c r="B26" s="35" t="s">
        <v>563</v>
      </c>
      <c r="C26" s="40">
        <v>0</v>
      </c>
      <c r="D26" s="40">
        <v>0</v>
      </c>
      <c r="E26" s="40">
        <v>0</v>
      </c>
      <c r="F26" s="40">
        <v>0</v>
      </c>
    </row>
    <row r="27" spans="1:6">
      <c r="A27" s="35">
        <v>7410</v>
      </c>
      <c r="B27" s="35" t="s">
        <v>564</v>
      </c>
      <c r="C27" s="40">
        <v>0</v>
      </c>
      <c r="D27" s="40">
        <v>0</v>
      </c>
      <c r="E27" s="40">
        <v>0</v>
      </c>
      <c r="F27" s="40">
        <v>0</v>
      </c>
    </row>
    <row r="28" spans="1:6">
      <c r="A28" s="35">
        <v>7420</v>
      </c>
      <c r="B28" s="35" t="s">
        <v>565</v>
      </c>
      <c r="C28" s="40">
        <v>0</v>
      </c>
      <c r="D28" s="40">
        <v>0</v>
      </c>
      <c r="E28" s="40">
        <v>0</v>
      </c>
      <c r="F28" s="40">
        <v>0</v>
      </c>
    </row>
    <row r="29" spans="1:6">
      <c r="A29" s="35">
        <v>7510</v>
      </c>
      <c r="B29" s="35" t="s">
        <v>566</v>
      </c>
      <c r="C29" s="40">
        <v>0</v>
      </c>
      <c r="D29" s="40">
        <v>0</v>
      </c>
      <c r="E29" s="40">
        <v>0</v>
      </c>
      <c r="F29" s="40">
        <v>0</v>
      </c>
    </row>
    <row r="30" spans="1:6">
      <c r="A30" s="35">
        <v>7520</v>
      </c>
      <c r="B30" s="35" t="s">
        <v>567</v>
      </c>
      <c r="C30" s="40">
        <v>0</v>
      </c>
      <c r="D30" s="40">
        <v>0</v>
      </c>
      <c r="E30" s="40">
        <v>0</v>
      </c>
      <c r="F30" s="40">
        <v>0</v>
      </c>
    </row>
    <row r="31" spans="1:6">
      <c r="A31" s="35">
        <v>7610</v>
      </c>
      <c r="B31" s="35" t="s">
        <v>568</v>
      </c>
      <c r="C31" s="40">
        <v>0</v>
      </c>
      <c r="D31" s="40">
        <v>0</v>
      </c>
      <c r="E31" s="40">
        <v>0</v>
      </c>
      <c r="F31" s="40">
        <v>0</v>
      </c>
    </row>
    <row r="32" spans="1:6">
      <c r="A32" s="35">
        <v>7620</v>
      </c>
      <c r="B32" s="35" t="s">
        <v>569</v>
      </c>
      <c r="C32" s="40">
        <v>0</v>
      </c>
      <c r="D32" s="40">
        <v>0</v>
      </c>
      <c r="E32" s="40">
        <v>0</v>
      </c>
      <c r="F32" s="40">
        <v>0</v>
      </c>
    </row>
    <row r="33" spans="1:7">
      <c r="A33" s="35">
        <v>7630</v>
      </c>
      <c r="B33" s="35" t="s">
        <v>570</v>
      </c>
      <c r="C33" s="40">
        <v>0</v>
      </c>
      <c r="D33" s="40">
        <v>0</v>
      </c>
      <c r="E33" s="40">
        <v>0</v>
      </c>
      <c r="F33" s="40">
        <v>0</v>
      </c>
    </row>
    <row r="34" spans="1:7">
      <c r="A34" s="35">
        <v>7640</v>
      </c>
      <c r="B34" s="35" t="s">
        <v>571</v>
      </c>
      <c r="C34" s="40">
        <v>0</v>
      </c>
      <c r="D34" s="40">
        <v>0</v>
      </c>
      <c r="E34" s="40">
        <v>0</v>
      </c>
      <c r="F34" s="40">
        <v>0</v>
      </c>
    </row>
    <row r="35" spans="1:7" s="94" customFormat="1">
      <c r="A35" s="93">
        <v>8000</v>
      </c>
      <c r="B35" s="94" t="s">
        <v>572</v>
      </c>
      <c r="C35" s="170">
        <v>0</v>
      </c>
      <c r="D35" s="170">
        <v>609132046.75999999</v>
      </c>
      <c r="E35" s="170">
        <v>609132046.75999999</v>
      </c>
      <c r="F35" s="170">
        <v>0</v>
      </c>
    </row>
    <row r="36" spans="1:7">
      <c r="A36" s="35">
        <v>8110</v>
      </c>
      <c r="B36" s="35" t="s">
        <v>573</v>
      </c>
      <c r="C36" s="40">
        <v>0</v>
      </c>
      <c r="D36" s="40">
        <v>26190220</v>
      </c>
      <c r="E36" s="40">
        <v>0</v>
      </c>
      <c r="F36" s="40">
        <v>26190220</v>
      </c>
    </row>
    <row r="37" spans="1:7">
      <c r="A37" s="35">
        <v>8120</v>
      </c>
      <c r="B37" s="35" t="s">
        <v>574</v>
      </c>
      <c r="C37" s="191">
        <v>0</v>
      </c>
      <c r="D37" s="191">
        <v>30407123.59</v>
      </c>
      <c r="E37" s="191">
        <v>30407123.59</v>
      </c>
      <c r="F37" s="191">
        <v>0</v>
      </c>
    </row>
    <row r="38" spans="1:7">
      <c r="A38" s="35">
        <v>8130</v>
      </c>
      <c r="B38" s="35" t="s">
        <v>575</v>
      </c>
      <c r="C38" s="191">
        <v>0</v>
      </c>
      <c r="D38" s="191">
        <v>4216903.59</v>
      </c>
      <c r="E38" s="191">
        <v>304322.33</v>
      </c>
      <c r="F38" s="191">
        <v>-3912581.26</v>
      </c>
    </row>
    <row r="39" spans="1:7">
      <c r="A39" s="35">
        <v>8140</v>
      </c>
      <c r="B39" s="35" t="s">
        <v>576</v>
      </c>
      <c r="C39" s="191">
        <v>0</v>
      </c>
      <c r="D39" s="191">
        <v>30102801.260000002</v>
      </c>
      <c r="E39" s="191">
        <v>30102801.260000002</v>
      </c>
      <c r="F39" s="191">
        <v>0</v>
      </c>
    </row>
    <row r="40" spans="1:7">
      <c r="A40" s="35">
        <v>8150</v>
      </c>
      <c r="B40" s="35" t="s">
        <v>577</v>
      </c>
      <c r="C40" s="191">
        <v>0</v>
      </c>
      <c r="D40" s="191">
        <v>0</v>
      </c>
      <c r="E40" s="191">
        <v>30102801.260000002</v>
      </c>
      <c r="F40" s="191">
        <v>30102801.260000002</v>
      </c>
    </row>
    <row r="41" spans="1:7">
      <c r="A41" s="35">
        <v>8210</v>
      </c>
      <c r="B41" s="35" t="s">
        <v>578</v>
      </c>
      <c r="C41" s="191">
        <v>0</v>
      </c>
      <c r="D41" s="191">
        <v>0</v>
      </c>
      <c r="E41" s="191">
        <v>26190220</v>
      </c>
      <c r="F41" s="191">
        <v>26190220</v>
      </c>
    </row>
    <row r="42" spans="1:7">
      <c r="A42" s="35">
        <v>8220</v>
      </c>
      <c r="B42" s="35" t="s">
        <v>579</v>
      </c>
      <c r="C42" s="191">
        <v>0</v>
      </c>
      <c r="D42" s="191">
        <v>218125518.06999999</v>
      </c>
      <c r="E42" s="191">
        <v>218125518.06999999</v>
      </c>
      <c r="F42" s="191">
        <v>0</v>
      </c>
      <c r="G42" s="35">
        <v>3</v>
      </c>
    </row>
    <row r="43" spans="1:7">
      <c r="A43" s="35">
        <v>8230</v>
      </c>
      <c r="B43" s="35" t="s">
        <v>580</v>
      </c>
      <c r="C43" s="191">
        <v>0</v>
      </c>
      <c r="D43" s="191">
        <v>190617484.50999999</v>
      </c>
      <c r="E43" s="191">
        <v>191935298.06999999</v>
      </c>
      <c r="F43" s="191">
        <v>-1317813.56</v>
      </c>
    </row>
    <row r="44" spans="1:7">
      <c r="A44" s="35">
        <v>8240</v>
      </c>
      <c r="B44" s="35" t="s">
        <v>581</v>
      </c>
      <c r="C44" s="191">
        <v>0</v>
      </c>
      <c r="D44" s="191">
        <v>27508033.559999999</v>
      </c>
      <c r="E44" s="191">
        <v>27508033.559999999</v>
      </c>
      <c r="F44" s="191">
        <v>0</v>
      </c>
    </row>
    <row r="45" spans="1:7">
      <c r="A45" s="35">
        <v>8250</v>
      </c>
      <c r="B45" s="35" t="s">
        <v>582</v>
      </c>
      <c r="C45" s="191">
        <v>0</v>
      </c>
      <c r="D45" s="191">
        <v>27508033.559999999</v>
      </c>
      <c r="E45" s="191">
        <v>27227964.309999999</v>
      </c>
      <c r="F45" s="191">
        <v>280069.25</v>
      </c>
    </row>
    <row r="46" spans="1:7">
      <c r="A46" s="35">
        <v>8260</v>
      </c>
      <c r="B46" s="35" t="s">
        <v>583</v>
      </c>
      <c r="C46" s="191">
        <v>0</v>
      </c>
      <c r="D46" s="191">
        <v>27227964.309999999</v>
      </c>
      <c r="E46" s="191">
        <v>27227964.309999999</v>
      </c>
      <c r="F46" s="191">
        <v>0</v>
      </c>
    </row>
    <row r="47" spans="1:7">
      <c r="A47" s="35">
        <v>8270</v>
      </c>
      <c r="B47" s="35" t="s">
        <v>584</v>
      </c>
      <c r="C47" s="191">
        <v>0</v>
      </c>
      <c r="D47" s="191">
        <v>27227964.309999999</v>
      </c>
      <c r="E47" s="191">
        <v>0</v>
      </c>
      <c r="F47" s="191">
        <v>27227964.309999999</v>
      </c>
    </row>
    <row r="54" spans="4:4">
      <c r="D54" s="40"/>
    </row>
  </sheetData>
  <sheetProtection formatCells="0" formatColumns="0" formatRows="0" insertColumns="0" insertRows="0" insertHyperlinks="0" deleteColumns="0" deleteRows="0" sort="0" autoFilter="0" pivotTables="0"/>
  <mergeCells count="3">
    <mergeCell ref="A1:F1"/>
    <mergeCell ref="A2:F2"/>
    <mergeCell ref="A3:F3"/>
  </mergeCells>
  <pageMargins left="0.70866141732283472" right="0.70866141732283472" top="0.74803149606299213" bottom="0.74803149606299213" header="0.31496062992125984" footer="0.31496062992125984"/>
  <pageSetup scale="48"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showGridLines="0" topLeftCell="A31" zoomScale="145" zoomScaleNormal="145" workbookViewId="0">
      <selection activeCell="C109" sqref="C109"/>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4" s="73" customFormat="1" ht="18.95" customHeight="1">
      <c r="A1" s="754" t="s">
        <v>2597</v>
      </c>
      <c r="B1" s="754"/>
      <c r="C1" s="754"/>
      <c r="D1" s="754"/>
    </row>
    <row r="2" spans="1:4" s="73" customFormat="1" ht="18.95" customHeight="1">
      <c r="A2" s="754" t="s">
        <v>510</v>
      </c>
      <c r="B2" s="754"/>
      <c r="C2" s="754"/>
      <c r="D2" s="754"/>
    </row>
    <row r="3" spans="1:4" s="73" customFormat="1" ht="18.95" customHeight="1">
      <c r="A3" s="754" t="s">
        <v>46</v>
      </c>
      <c r="B3" s="754"/>
      <c r="C3" s="754"/>
      <c r="D3" s="754"/>
    </row>
    <row r="4" spans="1:4" s="74" customFormat="1">
      <c r="A4" s="755"/>
      <c r="B4" s="755"/>
      <c r="C4" s="755"/>
      <c r="D4" s="755"/>
    </row>
    <row r="5" spans="1:4">
      <c r="A5" s="75" t="s">
        <v>511</v>
      </c>
      <c r="B5" s="76"/>
      <c r="C5" s="77"/>
      <c r="D5" s="78">
        <v>132143572.29000001</v>
      </c>
    </row>
    <row r="6" spans="1:4">
      <c r="A6" s="79"/>
      <c r="B6" s="52"/>
      <c r="C6" s="80"/>
      <c r="D6" s="81"/>
    </row>
    <row r="7" spans="1:4">
      <c r="A7" s="55" t="s">
        <v>512</v>
      </c>
      <c r="B7" s="82"/>
      <c r="C7" s="77"/>
      <c r="D7" s="83">
        <v>9478691.2400000002</v>
      </c>
    </row>
    <row r="8" spans="1:4">
      <c r="A8" s="59"/>
      <c r="B8" s="84" t="s">
        <v>513</v>
      </c>
      <c r="C8" s="61">
        <v>761451.80999999994</v>
      </c>
      <c r="D8" s="85"/>
    </row>
    <row r="9" spans="1:4">
      <c r="A9" s="59"/>
      <c r="B9" s="84" t="s">
        <v>514</v>
      </c>
      <c r="C9" s="61">
        <v>0</v>
      </c>
      <c r="D9" s="86"/>
    </row>
    <row r="10" spans="1:4">
      <c r="A10" s="59"/>
      <c r="B10" s="84" t="s">
        <v>515</v>
      </c>
      <c r="C10" s="61">
        <v>5711.99</v>
      </c>
      <c r="D10" s="86"/>
    </row>
    <row r="11" spans="1:4">
      <c r="A11" s="59"/>
      <c r="B11" s="84" t="s">
        <v>516</v>
      </c>
      <c r="C11" s="61">
        <v>1546846</v>
      </c>
      <c r="D11" s="86"/>
    </row>
    <row r="12" spans="1:4">
      <c r="A12" s="59"/>
      <c r="B12" s="84" t="s">
        <v>517</v>
      </c>
      <c r="C12" s="61">
        <v>0</v>
      </c>
      <c r="D12" s="86"/>
    </row>
    <row r="13" spans="1:4">
      <c r="A13" s="59"/>
      <c r="B13" s="84" t="s">
        <v>518</v>
      </c>
      <c r="C13" s="61">
        <v>544165.94999999995</v>
      </c>
      <c r="D13" s="86"/>
    </row>
    <row r="14" spans="1:4">
      <c r="A14" s="59"/>
      <c r="B14" s="84" t="s">
        <v>519</v>
      </c>
      <c r="C14" s="61">
        <v>0</v>
      </c>
      <c r="D14" s="86"/>
    </row>
    <row r="15" spans="1:4">
      <c r="A15" s="59"/>
      <c r="B15" s="84" t="s">
        <v>520</v>
      </c>
      <c r="C15" s="61">
        <v>6620515.4900000002</v>
      </c>
      <c r="D15" s="86"/>
    </row>
    <row r="16" spans="1:4">
      <c r="A16" s="59"/>
      <c r="B16" s="84" t="s">
        <v>521</v>
      </c>
      <c r="C16" s="61">
        <v>0</v>
      </c>
      <c r="D16" s="86"/>
    </row>
    <row r="17" spans="1:4">
      <c r="A17" s="59"/>
      <c r="B17" s="84" t="s">
        <v>522</v>
      </c>
      <c r="C17" s="61">
        <v>0</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0</v>
      </c>
      <c r="D24" s="86"/>
    </row>
    <row r="25" spans="1:4">
      <c r="A25" s="79"/>
      <c r="B25" s="88"/>
      <c r="C25" s="89"/>
      <c r="D25" s="90"/>
    </row>
    <row r="26" spans="1:4">
      <c r="A26" s="55" t="s">
        <v>530</v>
      </c>
      <c r="B26" s="82"/>
      <c r="C26" s="91"/>
      <c r="D26" s="83">
        <v>4051672.08</v>
      </c>
    </row>
    <row r="27" spans="1:4">
      <c r="A27" s="59"/>
      <c r="B27" s="84" t="s">
        <v>531</v>
      </c>
      <c r="C27" s="61">
        <v>4051672.08</v>
      </c>
      <c r="D27" s="85"/>
    </row>
    <row r="28" spans="1:4">
      <c r="A28" s="59"/>
      <c r="B28" s="84" t="s">
        <v>438</v>
      </c>
      <c r="C28" s="61">
        <v>0</v>
      </c>
      <c r="D28" s="86"/>
    </row>
    <row r="29" spans="1:4">
      <c r="A29" s="59"/>
      <c r="B29" s="84" t="s">
        <v>532</v>
      </c>
      <c r="C29" s="61">
        <v>0</v>
      </c>
      <c r="D29" s="86"/>
    </row>
    <row r="30" spans="1:4">
      <c r="A30" s="59"/>
      <c r="B30" s="84" t="s">
        <v>533</v>
      </c>
      <c r="C30" s="61">
        <v>0</v>
      </c>
      <c r="D30" s="86"/>
    </row>
    <row r="31" spans="1:4">
      <c r="A31" s="59"/>
      <c r="B31" s="84" t="s">
        <v>534</v>
      </c>
      <c r="C31" s="61">
        <v>0</v>
      </c>
      <c r="D31" s="86"/>
    </row>
    <row r="32" spans="1:4">
      <c r="A32" s="59"/>
      <c r="B32" s="84" t="s">
        <v>535</v>
      </c>
      <c r="C32" s="61">
        <v>0</v>
      </c>
      <c r="D32" s="86"/>
    </row>
    <row r="33" spans="1:4">
      <c r="A33" s="59"/>
      <c r="B33" s="87" t="s">
        <v>536</v>
      </c>
      <c r="C33" s="69">
        <v>0</v>
      </c>
      <c r="D33" s="86"/>
    </row>
    <row r="34" spans="1:4">
      <c r="A34" s="79"/>
      <c r="B34" s="88"/>
      <c r="C34" s="89"/>
      <c r="D34" s="90"/>
    </row>
    <row r="35" spans="1:4">
      <c r="A35" s="76" t="s">
        <v>537</v>
      </c>
      <c r="B35" s="76"/>
      <c r="C35" s="77"/>
      <c r="D35" s="78">
        <v>126716553.13000001</v>
      </c>
    </row>
    <row r="38" spans="1:4">
      <c r="A38" s="20" t="s">
        <v>104</v>
      </c>
    </row>
  </sheetData>
  <mergeCells count="4">
    <mergeCell ref="A1:D1"/>
    <mergeCell ref="A2:D2"/>
    <mergeCell ref="A3:D3"/>
    <mergeCell ref="A4:D4"/>
  </mergeCells>
  <pageMargins left="0.70866141732283472" right="0.70866141732283472" top="0.74803149606299213" bottom="0.74803149606299213" header="0.31496062992125984" footer="0.31496062992125984"/>
  <pageSetup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6"/>
  <sheetViews>
    <sheetView zoomScale="106" zoomScaleNormal="106" workbookViewId="0">
      <selection activeCell="B22" sqref="B22"/>
    </sheetView>
  </sheetViews>
  <sheetFormatPr baseColWidth="10" defaultColWidth="9.140625" defaultRowHeight="11.25"/>
  <cols>
    <col min="1" max="1" width="10" style="202" customWidth="1"/>
    <col min="2" max="2" width="64.5703125" style="202" bestFit="1" customWidth="1"/>
    <col min="3" max="3" width="16.42578125" style="202" bestFit="1" customWidth="1"/>
    <col min="4" max="4" width="19.140625" style="202" customWidth="1"/>
    <col min="5" max="5" width="28" style="202" customWidth="1"/>
    <col min="6" max="6" width="22.7109375" style="202" customWidth="1"/>
    <col min="7" max="8" width="16.7109375" style="202" customWidth="1"/>
    <col min="9" max="9" width="27.140625" style="202" customWidth="1"/>
    <col min="10" max="16384" width="9.140625" style="202"/>
  </cols>
  <sheetData>
    <row r="1" spans="1:9" s="195" customFormat="1" ht="18.95" customHeight="1">
      <c r="A1" s="760" t="s">
        <v>2609</v>
      </c>
      <c r="B1" s="761"/>
      <c r="C1" s="761"/>
      <c r="D1" s="761"/>
      <c r="E1" s="761"/>
      <c r="F1" s="761"/>
      <c r="G1" s="192" t="s">
        <v>42</v>
      </c>
      <c r="H1" s="193">
        <v>2018</v>
      </c>
      <c r="I1" s="194"/>
    </row>
    <row r="2" spans="1:9" s="195" customFormat="1" ht="18.95" customHeight="1">
      <c r="A2" s="762" t="s">
        <v>107</v>
      </c>
      <c r="B2" s="763"/>
      <c r="C2" s="763"/>
      <c r="D2" s="763"/>
      <c r="E2" s="763"/>
      <c r="F2" s="763"/>
      <c r="G2" s="196" t="s">
        <v>44</v>
      </c>
      <c r="H2" s="197" t="s">
        <v>45</v>
      </c>
      <c r="I2" s="198"/>
    </row>
    <row r="3" spans="1:9" s="195" customFormat="1" ht="18.95" customHeight="1">
      <c r="A3" s="762" t="s">
        <v>2600</v>
      </c>
      <c r="B3" s="763"/>
      <c r="C3" s="763"/>
      <c r="D3" s="763"/>
      <c r="E3" s="763"/>
      <c r="F3" s="763"/>
      <c r="G3" s="196" t="s">
        <v>47</v>
      </c>
      <c r="H3" s="197">
        <v>5</v>
      </c>
      <c r="I3" s="198"/>
    </row>
    <row r="4" spans="1:9">
      <c r="A4" s="199" t="s">
        <v>108</v>
      </c>
      <c r="B4" s="200"/>
      <c r="C4" s="200"/>
      <c r="D4" s="200"/>
      <c r="E4" s="200"/>
      <c r="F4" s="200"/>
      <c r="G4" s="200"/>
      <c r="H4" s="200"/>
      <c r="I4" s="201"/>
    </row>
    <row r="5" spans="1:9">
      <c r="A5" s="203"/>
      <c r="B5" s="204"/>
      <c r="C5" s="204"/>
      <c r="D5" s="204"/>
      <c r="E5" s="204"/>
      <c r="F5" s="204"/>
      <c r="G5" s="204"/>
      <c r="H5" s="204"/>
      <c r="I5" s="201"/>
    </row>
    <row r="6" spans="1:9">
      <c r="A6" s="205" t="s">
        <v>109</v>
      </c>
      <c r="B6" s="200"/>
      <c r="C6" s="200"/>
      <c r="D6" s="200"/>
      <c r="E6" s="200"/>
      <c r="F6" s="200"/>
      <c r="G6" s="200"/>
      <c r="H6" s="200"/>
      <c r="I6" s="201"/>
    </row>
    <row r="7" spans="1:9">
      <c r="A7" s="206" t="s">
        <v>110</v>
      </c>
      <c r="B7" s="207" t="s">
        <v>111</v>
      </c>
      <c r="C7" s="207" t="s">
        <v>112</v>
      </c>
      <c r="D7" s="207" t="s">
        <v>113</v>
      </c>
      <c r="E7" s="207"/>
      <c r="F7" s="207"/>
      <c r="G7" s="207"/>
      <c r="H7" s="207"/>
      <c r="I7" s="201"/>
    </row>
    <row r="8" spans="1:9">
      <c r="A8" s="208">
        <v>1114</v>
      </c>
      <c r="B8" s="204" t="s">
        <v>114</v>
      </c>
      <c r="C8" s="209">
        <v>0</v>
      </c>
      <c r="D8" s="204"/>
      <c r="E8" s="204"/>
      <c r="F8" s="204"/>
      <c r="G8" s="204"/>
      <c r="H8" s="204"/>
      <c r="I8" s="201"/>
    </row>
    <row r="9" spans="1:9">
      <c r="A9" s="208">
        <v>1115</v>
      </c>
      <c r="B9" s="204" t="s">
        <v>116</v>
      </c>
      <c r="C9" s="209">
        <v>0</v>
      </c>
      <c r="D9" s="204"/>
      <c r="E9" s="204"/>
      <c r="F9" s="204"/>
      <c r="G9" s="204"/>
      <c r="H9" s="204"/>
      <c r="I9" s="201"/>
    </row>
    <row r="10" spans="1:9">
      <c r="A10" s="208">
        <v>1121</v>
      </c>
      <c r="B10" s="204" t="s">
        <v>117</v>
      </c>
      <c r="C10" s="209">
        <v>0</v>
      </c>
      <c r="D10" s="204"/>
      <c r="E10" s="204"/>
      <c r="F10" s="204"/>
      <c r="G10" s="204"/>
      <c r="H10" s="204"/>
      <c r="I10" s="201"/>
    </row>
    <row r="11" spans="1:9">
      <c r="A11" s="208">
        <v>1211</v>
      </c>
      <c r="B11" s="204" t="s">
        <v>118</v>
      </c>
      <c r="C11" s="209">
        <v>0</v>
      </c>
      <c r="D11" s="204"/>
      <c r="E11" s="204"/>
      <c r="F11" s="204"/>
      <c r="G11" s="204"/>
      <c r="H11" s="204"/>
      <c r="I11" s="201"/>
    </row>
    <row r="12" spans="1:9">
      <c r="A12" s="203"/>
      <c r="B12" s="204"/>
      <c r="C12" s="204"/>
      <c r="D12" s="204"/>
      <c r="E12" s="204"/>
      <c r="F12" s="204"/>
      <c r="G12" s="204"/>
      <c r="H12" s="204"/>
      <c r="I12" s="201"/>
    </row>
    <row r="13" spans="1:9">
      <c r="A13" s="205" t="s">
        <v>119</v>
      </c>
      <c r="B13" s="200"/>
      <c r="C13" s="200"/>
      <c r="D13" s="200"/>
      <c r="E13" s="200"/>
      <c r="F13" s="200"/>
      <c r="G13" s="200"/>
      <c r="H13" s="200"/>
      <c r="I13" s="201"/>
    </row>
    <row r="14" spans="1:9">
      <c r="A14" s="206" t="s">
        <v>110</v>
      </c>
      <c r="B14" s="207" t="s">
        <v>111</v>
      </c>
      <c r="C14" s="207" t="s">
        <v>112</v>
      </c>
      <c r="D14" s="207">
        <v>2017</v>
      </c>
      <c r="E14" s="207">
        <f>D14-1</f>
        <v>2016</v>
      </c>
      <c r="F14" s="207">
        <f>E14-1</f>
        <v>2015</v>
      </c>
      <c r="G14" s="207">
        <f>F14-1</f>
        <v>2014</v>
      </c>
      <c r="H14" s="207" t="s">
        <v>120</v>
      </c>
      <c r="I14" s="201"/>
    </row>
    <row r="15" spans="1:9">
      <c r="A15" s="208">
        <v>1122</v>
      </c>
      <c r="B15" s="204" t="s">
        <v>121</v>
      </c>
      <c r="C15" s="209">
        <v>0</v>
      </c>
      <c r="D15" s="209">
        <v>0</v>
      </c>
      <c r="E15" s="209">
        <v>0</v>
      </c>
      <c r="F15" s="209">
        <v>0</v>
      </c>
      <c r="G15" s="209">
        <v>0</v>
      </c>
      <c r="H15" s="204"/>
      <c r="I15" s="201"/>
    </row>
    <row r="16" spans="1:9">
      <c r="A16" s="208">
        <v>1124</v>
      </c>
      <c r="B16" s="204" t="s">
        <v>122</v>
      </c>
      <c r="C16" s="209">
        <v>0</v>
      </c>
      <c r="D16" s="209">
        <v>0</v>
      </c>
      <c r="E16" s="209">
        <v>0</v>
      </c>
      <c r="F16" s="209">
        <v>0</v>
      </c>
      <c r="G16" s="209">
        <v>0</v>
      </c>
      <c r="H16" s="204"/>
      <c r="I16" s="201"/>
    </row>
    <row r="17" spans="1:9">
      <c r="A17" s="203"/>
      <c r="B17" s="204"/>
      <c r="C17" s="204"/>
      <c r="D17" s="204"/>
      <c r="E17" s="204"/>
      <c r="F17" s="204"/>
      <c r="G17" s="204"/>
      <c r="H17" s="204"/>
      <c r="I17" s="201"/>
    </row>
    <row r="18" spans="1:9">
      <c r="A18" s="205" t="s">
        <v>123</v>
      </c>
      <c r="B18" s="200"/>
      <c r="C18" s="200"/>
      <c r="D18" s="200"/>
      <c r="E18" s="200"/>
      <c r="F18" s="200"/>
      <c r="G18" s="200"/>
      <c r="H18" s="200"/>
      <c r="I18" s="201"/>
    </row>
    <row r="19" spans="1:9">
      <c r="A19" s="206" t="s">
        <v>110</v>
      </c>
      <c r="B19" s="207" t="s">
        <v>111</v>
      </c>
      <c r="C19" s="207" t="s">
        <v>112</v>
      </c>
      <c r="D19" s="207" t="s">
        <v>124</v>
      </c>
      <c r="E19" s="207" t="s">
        <v>125</v>
      </c>
      <c r="F19" s="207" t="s">
        <v>126</v>
      </c>
      <c r="G19" s="207" t="s">
        <v>127</v>
      </c>
      <c r="H19" s="207" t="s">
        <v>128</v>
      </c>
      <c r="I19" s="201"/>
    </row>
    <row r="20" spans="1:9">
      <c r="A20" s="208">
        <v>1123</v>
      </c>
      <c r="B20" s="204" t="s">
        <v>129</v>
      </c>
      <c r="C20" s="209">
        <v>0</v>
      </c>
      <c r="D20" s="209">
        <v>0</v>
      </c>
      <c r="E20" s="209">
        <v>0</v>
      </c>
      <c r="F20" s="209">
        <v>0</v>
      </c>
      <c r="G20" s="209">
        <v>0</v>
      </c>
      <c r="H20" s="204"/>
      <c r="I20" s="201"/>
    </row>
    <row r="21" spans="1:9">
      <c r="A21" s="208">
        <v>1125</v>
      </c>
      <c r="B21" s="204" t="s">
        <v>131</v>
      </c>
      <c r="C21" s="209">
        <v>250</v>
      </c>
      <c r="D21" s="209">
        <v>250</v>
      </c>
      <c r="E21" s="209">
        <v>0</v>
      </c>
      <c r="F21" s="209">
        <v>0</v>
      </c>
      <c r="G21" s="209">
        <v>0</v>
      </c>
      <c r="H21" s="204"/>
      <c r="I21" s="201"/>
    </row>
    <row r="22" spans="1:9">
      <c r="A22" s="208">
        <v>1131</v>
      </c>
      <c r="B22" s="204" t="s">
        <v>132</v>
      </c>
      <c r="C22" s="209">
        <v>0</v>
      </c>
      <c r="D22" s="209">
        <v>0</v>
      </c>
      <c r="E22" s="209">
        <v>0</v>
      </c>
      <c r="F22" s="209">
        <v>0</v>
      </c>
      <c r="G22" s="209">
        <v>0</v>
      </c>
      <c r="H22" s="204"/>
      <c r="I22" s="201"/>
    </row>
    <row r="23" spans="1:9">
      <c r="A23" s="208">
        <v>1132</v>
      </c>
      <c r="B23" s="204" t="s">
        <v>134</v>
      </c>
      <c r="C23" s="209">
        <v>0</v>
      </c>
      <c r="D23" s="209">
        <v>0</v>
      </c>
      <c r="E23" s="209">
        <v>0</v>
      </c>
      <c r="F23" s="209">
        <v>0</v>
      </c>
      <c r="G23" s="209">
        <v>0</v>
      </c>
      <c r="H23" s="204"/>
      <c r="I23" s="201"/>
    </row>
    <row r="24" spans="1:9">
      <c r="A24" s="208">
        <v>1133</v>
      </c>
      <c r="B24" s="204" t="s">
        <v>135</v>
      </c>
      <c r="C24" s="209">
        <v>0</v>
      </c>
      <c r="D24" s="209">
        <v>0</v>
      </c>
      <c r="E24" s="209">
        <v>0</v>
      </c>
      <c r="F24" s="209">
        <v>0</v>
      </c>
      <c r="G24" s="209">
        <v>0</v>
      </c>
      <c r="H24" s="204"/>
      <c r="I24" s="201"/>
    </row>
    <row r="25" spans="1:9">
      <c r="A25" s="208">
        <v>1134</v>
      </c>
      <c r="B25" s="204" t="s">
        <v>136</v>
      </c>
      <c r="C25" s="209">
        <v>0</v>
      </c>
      <c r="D25" s="209">
        <v>0</v>
      </c>
      <c r="E25" s="209">
        <v>0</v>
      </c>
      <c r="F25" s="209">
        <v>0</v>
      </c>
      <c r="G25" s="209">
        <v>0</v>
      </c>
      <c r="H25" s="204"/>
      <c r="I25" s="201"/>
    </row>
    <row r="26" spans="1:9">
      <c r="A26" s="208">
        <v>1139</v>
      </c>
      <c r="B26" s="204" t="s">
        <v>137</v>
      </c>
      <c r="C26" s="209">
        <v>653.4</v>
      </c>
      <c r="D26" s="209">
        <v>653.4</v>
      </c>
      <c r="E26" s="209">
        <v>0</v>
      </c>
      <c r="F26" s="209">
        <v>0</v>
      </c>
      <c r="G26" s="209">
        <v>0</v>
      </c>
      <c r="H26" s="204"/>
      <c r="I26" s="201"/>
    </row>
    <row r="27" spans="1:9">
      <c r="A27" s="203"/>
      <c r="B27" s="204"/>
      <c r="C27" s="204"/>
      <c r="D27" s="204"/>
      <c r="E27" s="204"/>
      <c r="F27" s="204"/>
      <c r="G27" s="204"/>
      <c r="H27" s="204"/>
      <c r="I27" s="201"/>
    </row>
    <row r="28" spans="1:9">
      <c r="A28" s="205" t="s">
        <v>138</v>
      </c>
      <c r="B28" s="200"/>
      <c r="C28" s="200"/>
      <c r="D28" s="200"/>
      <c r="E28" s="200"/>
      <c r="F28" s="200"/>
      <c r="G28" s="200"/>
      <c r="H28" s="200"/>
      <c r="I28" s="201"/>
    </row>
    <row r="29" spans="1:9">
      <c r="A29" s="206" t="s">
        <v>110</v>
      </c>
      <c r="B29" s="207" t="s">
        <v>111</v>
      </c>
      <c r="C29" s="207" t="s">
        <v>112</v>
      </c>
      <c r="D29" s="207" t="s">
        <v>139</v>
      </c>
      <c r="E29" s="207" t="s">
        <v>140</v>
      </c>
      <c r="F29" s="207" t="s">
        <v>141</v>
      </c>
      <c r="G29" s="207" t="s">
        <v>142</v>
      </c>
      <c r="H29" s="207"/>
      <c r="I29" s="201"/>
    </row>
    <row r="30" spans="1:9">
      <c r="A30" s="208">
        <v>1140</v>
      </c>
      <c r="B30" s="204" t="s">
        <v>143</v>
      </c>
      <c r="C30" s="209">
        <v>41531.550000000003</v>
      </c>
      <c r="D30" s="204"/>
      <c r="E30" s="204"/>
      <c r="F30" s="204"/>
      <c r="G30" s="204"/>
      <c r="H30" s="204"/>
      <c r="I30" s="201"/>
    </row>
    <row r="31" spans="1:9">
      <c r="A31" s="208">
        <v>1141</v>
      </c>
      <c r="B31" s="204" t="s">
        <v>144</v>
      </c>
      <c r="C31" s="209">
        <v>41531.550000000003</v>
      </c>
      <c r="D31" s="204"/>
      <c r="E31" s="204"/>
      <c r="F31" s="204"/>
      <c r="G31" s="204"/>
      <c r="H31" s="204"/>
      <c r="I31" s="201"/>
    </row>
    <row r="32" spans="1:9">
      <c r="A32" s="208">
        <v>1142</v>
      </c>
      <c r="B32" s="204" t="s">
        <v>145</v>
      </c>
      <c r="C32" s="209">
        <v>0</v>
      </c>
      <c r="D32" s="204"/>
      <c r="E32" s="204"/>
      <c r="F32" s="204"/>
      <c r="G32" s="204"/>
      <c r="H32" s="204"/>
      <c r="I32" s="201"/>
    </row>
    <row r="33" spans="1:9">
      <c r="A33" s="208">
        <v>1143</v>
      </c>
      <c r="B33" s="204" t="s">
        <v>146</v>
      </c>
      <c r="C33" s="209">
        <v>0</v>
      </c>
      <c r="D33" s="204"/>
      <c r="E33" s="204"/>
      <c r="F33" s="204"/>
      <c r="G33" s="204"/>
      <c r="H33" s="204"/>
      <c r="I33" s="201"/>
    </row>
    <row r="34" spans="1:9">
      <c r="A34" s="208">
        <v>1144</v>
      </c>
      <c r="B34" s="204" t="s">
        <v>147</v>
      </c>
      <c r="C34" s="209">
        <v>0</v>
      </c>
      <c r="D34" s="204"/>
      <c r="E34" s="204"/>
      <c r="F34" s="204"/>
      <c r="G34" s="204"/>
      <c r="H34" s="204"/>
      <c r="I34" s="201"/>
    </row>
    <row r="35" spans="1:9">
      <c r="A35" s="208">
        <v>1145</v>
      </c>
      <c r="B35" s="204" t="s">
        <v>148</v>
      </c>
      <c r="C35" s="209">
        <v>0</v>
      </c>
      <c r="D35" s="204"/>
      <c r="E35" s="204"/>
      <c r="F35" s="204"/>
      <c r="G35" s="204"/>
      <c r="H35" s="204"/>
      <c r="I35" s="201"/>
    </row>
    <row r="36" spans="1:9">
      <c r="A36" s="203"/>
      <c r="B36" s="204"/>
      <c r="C36" s="204"/>
      <c r="D36" s="204"/>
      <c r="E36" s="204"/>
      <c r="F36" s="204"/>
      <c r="G36" s="204"/>
      <c r="H36" s="204"/>
      <c r="I36" s="201"/>
    </row>
    <row r="37" spans="1:9">
      <c r="A37" s="205" t="s">
        <v>149</v>
      </c>
      <c r="B37" s="200"/>
      <c r="C37" s="200"/>
      <c r="D37" s="200"/>
      <c r="E37" s="200"/>
      <c r="F37" s="200"/>
      <c r="G37" s="200"/>
      <c r="H37" s="200"/>
      <c r="I37" s="201"/>
    </row>
    <row r="38" spans="1:9">
      <c r="A38" s="206" t="s">
        <v>110</v>
      </c>
      <c r="B38" s="207" t="s">
        <v>111</v>
      </c>
      <c r="C38" s="207" t="s">
        <v>112</v>
      </c>
      <c r="D38" s="207" t="s">
        <v>150</v>
      </c>
      <c r="E38" s="207" t="s">
        <v>151</v>
      </c>
      <c r="F38" s="207" t="s">
        <v>152</v>
      </c>
      <c r="G38" s="207"/>
      <c r="H38" s="207"/>
      <c r="I38" s="201"/>
    </row>
    <row r="39" spans="1:9">
      <c r="A39" s="208">
        <v>1150</v>
      </c>
      <c r="B39" s="204" t="s">
        <v>153</v>
      </c>
      <c r="C39" s="209">
        <v>0</v>
      </c>
      <c r="D39" s="204"/>
      <c r="E39" s="204"/>
      <c r="F39" s="204"/>
      <c r="G39" s="204"/>
      <c r="H39" s="204"/>
      <c r="I39" s="201"/>
    </row>
    <row r="40" spans="1:9">
      <c r="A40" s="208">
        <v>1151</v>
      </c>
      <c r="B40" s="204" t="s">
        <v>154</v>
      </c>
      <c r="C40" s="209">
        <v>0</v>
      </c>
      <c r="D40" s="204"/>
      <c r="E40" s="204"/>
      <c r="F40" s="204"/>
      <c r="G40" s="204"/>
      <c r="H40" s="204"/>
      <c r="I40" s="201"/>
    </row>
    <row r="41" spans="1:9">
      <c r="A41" s="203"/>
      <c r="B41" s="204"/>
      <c r="C41" s="204"/>
      <c r="D41" s="204"/>
      <c r="E41" s="204"/>
      <c r="F41" s="204"/>
      <c r="G41" s="204"/>
      <c r="H41" s="204"/>
      <c r="I41" s="201"/>
    </row>
    <row r="42" spans="1:9">
      <c r="A42" s="205" t="s">
        <v>155</v>
      </c>
      <c r="B42" s="200"/>
      <c r="C42" s="200"/>
      <c r="D42" s="200"/>
      <c r="E42" s="200"/>
      <c r="F42" s="200"/>
      <c r="G42" s="200"/>
      <c r="H42" s="200"/>
      <c r="I42" s="201"/>
    </row>
    <row r="43" spans="1:9">
      <c r="A43" s="206" t="s">
        <v>110</v>
      </c>
      <c r="B43" s="207" t="s">
        <v>111</v>
      </c>
      <c r="C43" s="207" t="s">
        <v>112</v>
      </c>
      <c r="D43" s="207" t="s">
        <v>113</v>
      </c>
      <c r="E43" s="207" t="s">
        <v>128</v>
      </c>
      <c r="F43" s="207"/>
      <c r="G43" s="207"/>
      <c r="H43" s="207"/>
      <c r="I43" s="201"/>
    </row>
    <row r="44" spans="1:9">
      <c r="A44" s="208">
        <v>1213</v>
      </c>
      <c r="B44" s="204" t="s">
        <v>156</v>
      </c>
      <c r="C44" s="209">
        <v>0</v>
      </c>
      <c r="D44" s="204"/>
      <c r="E44" s="204"/>
      <c r="F44" s="204"/>
      <c r="G44" s="204"/>
      <c r="H44" s="204"/>
      <c r="I44" s="201"/>
    </row>
    <row r="45" spans="1:9">
      <c r="A45" s="203"/>
      <c r="B45" s="204"/>
      <c r="C45" s="204"/>
      <c r="D45" s="204"/>
      <c r="E45" s="204"/>
      <c r="F45" s="204"/>
      <c r="G45" s="204"/>
      <c r="H45" s="204"/>
      <c r="I45" s="201"/>
    </row>
    <row r="46" spans="1:9">
      <c r="A46" s="205" t="s">
        <v>157</v>
      </c>
      <c r="B46" s="200"/>
      <c r="C46" s="200"/>
      <c r="D46" s="200"/>
      <c r="E46" s="200"/>
      <c r="F46" s="200"/>
      <c r="G46" s="200"/>
      <c r="H46" s="200"/>
      <c r="I46" s="201"/>
    </row>
    <row r="47" spans="1:9">
      <c r="A47" s="206" t="s">
        <v>110</v>
      </c>
      <c r="B47" s="207" t="s">
        <v>111</v>
      </c>
      <c r="C47" s="207" t="s">
        <v>112</v>
      </c>
      <c r="D47" s="207"/>
      <c r="E47" s="207"/>
      <c r="F47" s="207"/>
      <c r="G47" s="207"/>
      <c r="H47" s="207"/>
      <c r="I47" s="201"/>
    </row>
    <row r="48" spans="1:9">
      <c r="A48" s="208">
        <v>1214</v>
      </c>
      <c r="B48" s="204" t="s">
        <v>158</v>
      </c>
      <c r="C48" s="209">
        <v>0</v>
      </c>
      <c r="D48" s="204"/>
      <c r="E48" s="204"/>
      <c r="F48" s="204"/>
      <c r="G48" s="204"/>
      <c r="H48" s="204"/>
      <c r="I48" s="201"/>
    </row>
    <row r="49" spans="1:9">
      <c r="A49" s="203"/>
      <c r="B49" s="204"/>
      <c r="C49" s="204"/>
      <c r="D49" s="204"/>
      <c r="E49" s="204"/>
      <c r="F49" s="204"/>
      <c r="G49" s="204"/>
      <c r="H49" s="204"/>
      <c r="I49" s="201"/>
    </row>
    <row r="50" spans="1:9">
      <c r="A50" s="205" t="s">
        <v>159</v>
      </c>
      <c r="B50" s="200"/>
      <c r="C50" s="200"/>
      <c r="D50" s="200"/>
      <c r="E50" s="200"/>
      <c r="F50" s="200"/>
      <c r="G50" s="200"/>
      <c r="H50" s="200"/>
      <c r="I50" s="210"/>
    </row>
    <row r="51" spans="1:9">
      <c r="A51" s="206" t="s">
        <v>110</v>
      </c>
      <c r="B51" s="207" t="s">
        <v>111</v>
      </c>
      <c r="C51" s="207" t="s">
        <v>112</v>
      </c>
      <c r="D51" s="207" t="s">
        <v>160</v>
      </c>
      <c r="E51" s="207" t="s">
        <v>161</v>
      </c>
      <c r="F51" s="207" t="s">
        <v>150</v>
      </c>
      <c r="G51" s="207" t="s">
        <v>162</v>
      </c>
      <c r="H51" s="207" t="s">
        <v>163</v>
      </c>
      <c r="I51" s="211" t="s">
        <v>164</v>
      </c>
    </row>
    <row r="52" spans="1:9">
      <c r="A52" s="208">
        <v>1230</v>
      </c>
      <c r="B52" s="204" t="s">
        <v>165</v>
      </c>
      <c r="C52" s="209">
        <v>549429.13</v>
      </c>
      <c r="D52" s="209">
        <v>0</v>
      </c>
      <c r="E52" s="209">
        <v>0</v>
      </c>
      <c r="F52" s="204"/>
      <c r="G52" s="204"/>
      <c r="H52" s="204"/>
      <c r="I52" s="201"/>
    </row>
    <row r="53" spans="1:9">
      <c r="A53" s="208">
        <v>1231</v>
      </c>
      <c r="B53" s="204" t="s">
        <v>168</v>
      </c>
      <c r="C53" s="209">
        <v>0</v>
      </c>
      <c r="D53" s="209">
        <v>0</v>
      </c>
      <c r="E53" s="209">
        <v>0</v>
      </c>
      <c r="F53" s="204"/>
      <c r="G53" s="204"/>
      <c r="H53" s="204"/>
      <c r="I53" s="201"/>
    </row>
    <row r="54" spans="1:9">
      <c r="A54" s="208">
        <v>1232</v>
      </c>
      <c r="B54" s="204" t="s">
        <v>170</v>
      </c>
      <c r="C54" s="209">
        <v>0</v>
      </c>
      <c r="D54" s="209">
        <v>0</v>
      </c>
      <c r="E54" s="209">
        <v>0</v>
      </c>
      <c r="F54" s="204"/>
      <c r="G54" s="204"/>
      <c r="H54" s="204"/>
      <c r="I54" s="201"/>
    </row>
    <row r="55" spans="1:9">
      <c r="A55" s="208">
        <v>1233</v>
      </c>
      <c r="B55" s="204" t="s">
        <v>171</v>
      </c>
      <c r="C55" s="209">
        <v>0</v>
      </c>
      <c r="D55" s="209">
        <v>0</v>
      </c>
      <c r="E55" s="209">
        <v>0</v>
      </c>
      <c r="F55" s="204"/>
      <c r="G55" s="204"/>
      <c r="H55" s="204"/>
      <c r="I55" s="201"/>
    </row>
    <row r="56" spans="1:9">
      <c r="A56" s="208">
        <v>1234</v>
      </c>
      <c r="B56" s="204" t="s">
        <v>172</v>
      </c>
      <c r="C56" s="209">
        <v>0</v>
      </c>
      <c r="D56" s="209">
        <v>0</v>
      </c>
      <c r="E56" s="209">
        <v>0</v>
      </c>
      <c r="F56" s="204"/>
      <c r="G56" s="204"/>
      <c r="H56" s="204"/>
      <c r="I56" s="201"/>
    </row>
    <row r="57" spans="1:9">
      <c r="A57" s="208">
        <v>1235</v>
      </c>
      <c r="B57" s="204" t="s">
        <v>173</v>
      </c>
      <c r="C57" s="209">
        <v>0</v>
      </c>
      <c r="D57" s="209">
        <v>0</v>
      </c>
      <c r="E57" s="209">
        <v>0</v>
      </c>
      <c r="F57" s="204"/>
      <c r="G57" s="204"/>
      <c r="H57" s="204"/>
      <c r="I57" s="201"/>
    </row>
    <row r="58" spans="1:9">
      <c r="A58" s="208">
        <v>1236</v>
      </c>
      <c r="B58" s="204" t="s">
        <v>174</v>
      </c>
      <c r="C58" s="209">
        <v>0</v>
      </c>
      <c r="D58" s="209">
        <v>0</v>
      </c>
      <c r="E58" s="209">
        <v>0</v>
      </c>
      <c r="F58" s="204"/>
      <c r="G58" s="204"/>
      <c r="H58" s="204"/>
      <c r="I58" s="201"/>
    </row>
    <row r="59" spans="1:9">
      <c r="A59" s="208">
        <v>1239</v>
      </c>
      <c r="B59" s="204" t="s">
        <v>175</v>
      </c>
      <c r="C59" s="209">
        <v>0</v>
      </c>
      <c r="D59" s="209">
        <v>0</v>
      </c>
      <c r="E59" s="209">
        <v>0</v>
      </c>
      <c r="F59" s="204"/>
      <c r="G59" s="204"/>
      <c r="H59" s="204"/>
      <c r="I59" s="201"/>
    </row>
    <row r="60" spans="1:9">
      <c r="A60" s="208">
        <v>1240</v>
      </c>
      <c r="B60" s="204" t="s">
        <v>176</v>
      </c>
      <c r="C60" s="209">
        <v>10397566.539999999</v>
      </c>
      <c r="D60" s="209">
        <v>0</v>
      </c>
      <c r="E60" s="209">
        <v>3362304.83</v>
      </c>
      <c r="F60" s="204"/>
      <c r="G60" s="204"/>
      <c r="H60" s="204"/>
      <c r="I60" s="201"/>
    </row>
    <row r="61" spans="1:9">
      <c r="A61" s="208">
        <v>1241</v>
      </c>
      <c r="B61" s="204" t="s">
        <v>177</v>
      </c>
      <c r="C61" s="209">
        <v>267397.03999999998</v>
      </c>
      <c r="D61" s="209">
        <v>0</v>
      </c>
      <c r="E61" s="209">
        <v>581171.23</v>
      </c>
      <c r="F61" s="204"/>
      <c r="G61" s="204"/>
      <c r="H61" s="204"/>
      <c r="I61" s="201"/>
    </row>
    <row r="62" spans="1:9">
      <c r="A62" s="208">
        <v>1242</v>
      </c>
      <c r="B62" s="204" t="s">
        <v>179</v>
      </c>
      <c r="C62" s="209">
        <v>1223733.55</v>
      </c>
      <c r="D62" s="209">
        <v>0</v>
      </c>
      <c r="E62" s="209">
        <v>665074.05000000005</v>
      </c>
      <c r="F62" s="204"/>
      <c r="G62" s="204"/>
      <c r="H62" s="204"/>
      <c r="I62" s="201"/>
    </row>
    <row r="63" spans="1:9">
      <c r="A63" s="208">
        <v>1243</v>
      </c>
      <c r="B63" s="204" t="s">
        <v>181</v>
      </c>
      <c r="C63" s="209">
        <v>0</v>
      </c>
      <c r="D63" s="209">
        <v>0</v>
      </c>
      <c r="E63" s="209">
        <v>0</v>
      </c>
      <c r="F63" s="204"/>
      <c r="G63" s="204"/>
      <c r="H63" s="204"/>
      <c r="I63" s="201"/>
    </row>
    <row r="64" spans="1:9">
      <c r="A64" s="208">
        <v>1244</v>
      </c>
      <c r="B64" s="204" t="s">
        <v>182</v>
      </c>
      <c r="C64" s="209">
        <v>810992.05</v>
      </c>
      <c r="D64" s="209">
        <v>0</v>
      </c>
      <c r="E64" s="209">
        <v>1499346.05</v>
      </c>
      <c r="F64" s="204"/>
      <c r="G64" s="204"/>
      <c r="H64" s="204"/>
      <c r="I64" s="201"/>
    </row>
    <row r="65" spans="1:9">
      <c r="A65" s="208">
        <v>1245</v>
      </c>
      <c r="B65" s="204" t="s">
        <v>184</v>
      </c>
      <c r="C65" s="209">
        <v>0</v>
      </c>
      <c r="D65" s="209">
        <v>0</v>
      </c>
      <c r="E65" s="209">
        <v>0</v>
      </c>
      <c r="F65" s="204"/>
      <c r="G65" s="204"/>
      <c r="H65" s="204"/>
      <c r="I65" s="201"/>
    </row>
    <row r="66" spans="1:9">
      <c r="A66" s="208">
        <v>1246</v>
      </c>
      <c r="B66" s="204" t="s">
        <v>186</v>
      </c>
      <c r="C66" s="209">
        <v>7959171.9000000004</v>
      </c>
      <c r="D66" s="209">
        <v>0</v>
      </c>
      <c r="E66" s="209">
        <v>616713.5</v>
      </c>
      <c r="F66" s="204"/>
      <c r="G66" s="204"/>
      <c r="H66" s="204"/>
      <c r="I66" s="201"/>
    </row>
    <row r="67" spans="1:9">
      <c r="A67" s="208">
        <v>1247</v>
      </c>
      <c r="B67" s="204" t="s">
        <v>188</v>
      </c>
      <c r="C67" s="209">
        <v>90480</v>
      </c>
      <c r="D67" s="209">
        <v>0</v>
      </c>
      <c r="E67" s="209">
        <v>0</v>
      </c>
      <c r="F67" s="204"/>
      <c r="G67" s="204"/>
      <c r="H67" s="204"/>
      <c r="I67" s="201"/>
    </row>
    <row r="68" spans="1:9">
      <c r="A68" s="208">
        <v>1248</v>
      </c>
      <c r="B68" s="204" t="s">
        <v>189</v>
      </c>
      <c r="C68" s="209">
        <v>45792</v>
      </c>
      <c r="D68" s="209">
        <v>0</v>
      </c>
      <c r="E68" s="209">
        <v>0</v>
      </c>
      <c r="F68" s="204"/>
      <c r="G68" s="204"/>
      <c r="H68" s="204"/>
      <c r="I68" s="201"/>
    </row>
    <row r="69" spans="1:9">
      <c r="A69" s="203"/>
      <c r="B69" s="204"/>
      <c r="C69" s="204"/>
      <c r="D69" s="204"/>
      <c r="E69" s="204"/>
      <c r="F69" s="204"/>
      <c r="G69" s="204"/>
      <c r="H69" s="204"/>
      <c r="I69" s="201"/>
    </row>
    <row r="70" spans="1:9">
      <c r="A70" s="205" t="s">
        <v>190</v>
      </c>
      <c r="B70" s="200"/>
      <c r="C70" s="200"/>
      <c r="D70" s="200"/>
      <c r="E70" s="200"/>
      <c r="F70" s="200"/>
      <c r="G70" s="200"/>
      <c r="H70" s="200"/>
      <c r="I70" s="210"/>
    </row>
    <row r="71" spans="1:9">
      <c r="A71" s="206" t="s">
        <v>110</v>
      </c>
      <c r="B71" s="207" t="s">
        <v>111</v>
      </c>
      <c r="C71" s="207" t="s">
        <v>112</v>
      </c>
      <c r="D71" s="207" t="s">
        <v>191</v>
      </c>
      <c r="E71" s="207" t="s">
        <v>192</v>
      </c>
      <c r="F71" s="207" t="s">
        <v>150</v>
      </c>
      <c r="G71" s="207" t="s">
        <v>162</v>
      </c>
      <c r="H71" s="207" t="s">
        <v>163</v>
      </c>
      <c r="I71" s="211" t="s">
        <v>164</v>
      </c>
    </row>
    <row r="72" spans="1:9">
      <c r="A72" s="208">
        <v>1250</v>
      </c>
      <c r="B72" s="204" t="s">
        <v>193</v>
      </c>
      <c r="C72" s="209">
        <v>426880</v>
      </c>
      <c r="D72" s="209">
        <v>0</v>
      </c>
      <c r="E72" s="209">
        <v>0</v>
      </c>
      <c r="F72" s="204"/>
      <c r="G72" s="204"/>
      <c r="H72" s="204"/>
      <c r="I72" s="201"/>
    </row>
    <row r="73" spans="1:9">
      <c r="A73" s="208">
        <v>1251</v>
      </c>
      <c r="B73" s="204" t="s">
        <v>194</v>
      </c>
      <c r="C73" s="209">
        <v>426880</v>
      </c>
      <c r="D73" s="209">
        <v>0</v>
      </c>
      <c r="E73" s="209">
        <v>0</v>
      </c>
      <c r="F73" s="204"/>
      <c r="G73" s="204"/>
      <c r="H73" s="204"/>
      <c r="I73" s="201"/>
    </row>
    <row r="74" spans="1:9">
      <c r="A74" s="208">
        <v>1252</v>
      </c>
      <c r="B74" s="204" t="s">
        <v>195</v>
      </c>
      <c r="C74" s="209">
        <v>0</v>
      </c>
      <c r="D74" s="209">
        <v>0</v>
      </c>
      <c r="E74" s="209">
        <v>0</v>
      </c>
      <c r="F74" s="204"/>
      <c r="G74" s="204"/>
      <c r="H74" s="204"/>
      <c r="I74" s="201"/>
    </row>
    <row r="75" spans="1:9">
      <c r="A75" s="208">
        <v>1253</v>
      </c>
      <c r="B75" s="204" t="s">
        <v>196</v>
      </c>
      <c r="C75" s="209">
        <v>0</v>
      </c>
      <c r="D75" s="209">
        <v>0</v>
      </c>
      <c r="E75" s="209">
        <v>0</v>
      </c>
      <c r="F75" s="204"/>
      <c r="G75" s="204"/>
      <c r="H75" s="204"/>
      <c r="I75" s="201"/>
    </row>
    <row r="76" spans="1:9">
      <c r="A76" s="208">
        <v>1254</v>
      </c>
      <c r="B76" s="204" t="s">
        <v>197</v>
      </c>
      <c r="C76" s="209">
        <v>0</v>
      </c>
      <c r="D76" s="209">
        <v>0</v>
      </c>
      <c r="E76" s="209">
        <v>0</v>
      </c>
      <c r="F76" s="204"/>
      <c r="G76" s="204"/>
      <c r="H76" s="204"/>
      <c r="I76" s="201"/>
    </row>
    <row r="77" spans="1:9">
      <c r="A77" s="208">
        <v>1259</v>
      </c>
      <c r="B77" s="204" t="s">
        <v>198</v>
      </c>
      <c r="C77" s="209">
        <v>0</v>
      </c>
      <c r="D77" s="209">
        <v>0</v>
      </c>
      <c r="E77" s="209">
        <v>0</v>
      </c>
      <c r="F77" s="204"/>
      <c r="G77" s="204"/>
      <c r="H77" s="204"/>
      <c r="I77" s="201"/>
    </row>
    <row r="78" spans="1:9">
      <c r="A78" s="208">
        <v>1270</v>
      </c>
      <c r="B78" s="204" t="s">
        <v>199</v>
      </c>
      <c r="C78" s="209">
        <v>1246698</v>
      </c>
      <c r="D78" s="209">
        <v>0</v>
      </c>
      <c r="E78" s="209">
        <v>0</v>
      </c>
      <c r="F78" s="204"/>
      <c r="G78" s="204"/>
      <c r="H78" s="204"/>
      <c r="I78" s="201"/>
    </row>
    <row r="79" spans="1:9">
      <c r="A79" s="208">
        <v>1271</v>
      </c>
      <c r="B79" s="204" t="s">
        <v>200</v>
      </c>
      <c r="C79" s="209">
        <v>1231920</v>
      </c>
      <c r="D79" s="209">
        <v>0</v>
      </c>
      <c r="E79" s="209">
        <v>0</v>
      </c>
      <c r="F79" s="204"/>
      <c r="G79" s="204"/>
      <c r="H79" s="204"/>
      <c r="I79" s="201"/>
    </row>
    <row r="80" spans="1:9">
      <c r="A80" s="208">
        <v>1272</v>
      </c>
      <c r="B80" s="204" t="s">
        <v>201</v>
      </c>
      <c r="C80" s="209">
        <v>0</v>
      </c>
      <c r="D80" s="209">
        <v>0</v>
      </c>
      <c r="E80" s="209">
        <v>0</v>
      </c>
      <c r="F80" s="204"/>
      <c r="G80" s="204"/>
      <c r="H80" s="204"/>
      <c r="I80" s="201"/>
    </row>
    <row r="81" spans="1:9">
      <c r="A81" s="208">
        <v>1273</v>
      </c>
      <c r="B81" s="204" t="s">
        <v>202</v>
      </c>
      <c r="C81" s="209">
        <v>14778</v>
      </c>
      <c r="D81" s="209">
        <v>0</v>
      </c>
      <c r="E81" s="209">
        <v>0</v>
      </c>
      <c r="F81" s="204"/>
      <c r="G81" s="204"/>
      <c r="H81" s="204"/>
      <c r="I81" s="201"/>
    </row>
    <row r="82" spans="1:9">
      <c r="A82" s="208">
        <v>1274</v>
      </c>
      <c r="B82" s="204" t="s">
        <v>203</v>
      </c>
      <c r="C82" s="209">
        <v>0</v>
      </c>
      <c r="D82" s="209">
        <v>0</v>
      </c>
      <c r="E82" s="209">
        <v>0</v>
      </c>
      <c r="F82" s="204"/>
      <c r="G82" s="204"/>
      <c r="H82" s="204"/>
      <c r="I82" s="201"/>
    </row>
    <row r="83" spans="1:9">
      <c r="A83" s="208">
        <v>1275</v>
      </c>
      <c r="B83" s="204" t="s">
        <v>204</v>
      </c>
      <c r="C83" s="209">
        <v>0</v>
      </c>
      <c r="D83" s="209">
        <v>0</v>
      </c>
      <c r="E83" s="209">
        <v>0</v>
      </c>
      <c r="F83" s="204"/>
      <c r="G83" s="204"/>
      <c r="H83" s="204"/>
      <c r="I83" s="201"/>
    </row>
    <row r="84" spans="1:9">
      <c r="A84" s="208">
        <v>1279</v>
      </c>
      <c r="B84" s="204" t="s">
        <v>205</v>
      </c>
      <c r="C84" s="209">
        <v>0</v>
      </c>
      <c r="D84" s="209">
        <v>0</v>
      </c>
      <c r="E84" s="209">
        <v>0</v>
      </c>
      <c r="F84" s="204"/>
      <c r="G84" s="204"/>
      <c r="H84" s="204"/>
      <c r="I84" s="201"/>
    </row>
    <row r="85" spans="1:9">
      <c r="A85" s="203"/>
      <c r="B85" s="204"/>
      <c r="C85" s="204"/>
      <c r="D85" s="204"/>
      <c r="E85" s="204"/>
      <c r="F85" s="204"/>
      <c r="G85" s="204"/>
      <c r="H85" s="204"/>
      <c r="I85" s="201"/>
    </row>
    <row r="86" spans="1:9">
      <c r="A86" s="205" t="s">
        <v>206</v>
      </c>
      <c r="B86" s="200"/>
      <c r="C86" s="200"/>
      <c r="D86" s="200"/>
      <c r="E86" s="200"/>
      <c r="F86" s="200"/>
      <c r="G86" s="200"/>
      <c r="H86" s="200"/>
      <c r="I86" s="201"/>
    </row>
    <row r="87" spans="1:9">
      <c r="A87" s="206" t="s">
        <v>110</v>
      </c>
      <c r="B87" s="207" t="s">
        <v>111</v>
      </c>
      <c r="C87" s="207" t="s">
        <v>112</v>
      </c>
      <c r="D87" s="207" t="s">
        <v>207</v>
      </c>
      <c r="E87" s="207"/>
      <c r="F87" s="207"/>
      <c r="G87" s="207"/>
      <c r="H87" s="207"/>
      <c r="I87" s="201"/>
    </row>
    <row r="88" spans="1:9">
      <c r="A88" s="208">
        <v>1160</v>
      </c>
      <c r="B88" s="204" t="s">
        <v>208</v>
      </c>
      <c r="C88" s="209">
        <v>0</v>
      </c>
      <c r="D88" s="204"/>
      <c r="E88" s="204"/>
      <c r="F88" s="204"/>
      <c r="G88" s="204"/>
      <c r="H88" s="204"/>
      <c r="I88" s="201"/>
    </row>
    <row r="89" spans="1:9">
      <c r="A89" s="208">
        <v>1161</v>
      </c>
      <c r="B89" s="204" t="s">
        <v>209</v>
      </c>
      <c r="C89" s="209">
        <v>0</v>
      </c>
      <c r="D89" s="204"/>
      <c r="E89" s="204"/>
      <c r="F89" s="204"/>
      <c r="G89" s="204"/>
      <c r="H89" s="204"/>
      <c r="I89" s="201"/>
    </row>
    <row r="90" spans="1:9">
      <c r="A90" s="208">
        <v>1162</v>
      </c>
      <c r="B90" s="204" t="s">
        <v>210</v>
      </c>
      <c r="C90" s="209">
        <v>0</v>
      </c>
      <c r="D90" s="204"/>
      <c r="E90" s="204"/>
      <c r="F90" s="204"/>
      <c r="G90" s="204"/>
      <c r="H90" s="204"/>
      <c r="I90" s="201"/>
    </row>
    <row r="91" spans="1:9">
      <c r="A91" s="203"/>
      <c r="B91" s="204"/>
      <c r="C91" s="204"/>
      <c r="D91" s="204"/>
      <c r="E91" s="204"/>
      <c r="F91" s="204"/>
      <c r="G91" s="204"/>
      <c r="H91" s="204"/>
      <c r="I91" s="201"/>
    </row>
    <row r="92" spans="1:9">
      <c r="A92" s="205" t="s">
        <v>211</v>
      </c>
      <c r="B92" s="200"/>
      <c r="C92" s="200"/>
      <c r="D92" s="200"/>
      <c r="E92" s="200"/>
      <c r="F92" s="200"/>
      <c r="G92" s="200"/>
      <c r="H92" s="200"/>
      <c r="I92" s="201"/>
    </row>
    <row r="93" spans="1:9">
      <c r="A93" s="206" t="s">
        <v>110</v>
      </c>
      <c r="B93" s="207" t="s">
        <v>111</v>
      </c>
      <c r="C93" s="207" t="s">
        <v>112</v>
      </c>
      <c r="D93" s="207" t="s">
        <v>128</v>
      </c>
      <c r="E93" s="207"/>
      <c r="F93" s="207"/>
      <c r="G93" s="207"/>
      <c r="H93" s="207"/>
      <c r="I93" s="201"/>
    </row>
    <row r="94" spans="1:9">
      <c r="A94" s="208">
        <v>1290</v>
      </c>
      <c r="B94" s="204" t="s">
        <v>212</v>
      </c>
      <c r="C94" s="209">
        <v>0</v>
      </c>
      <c r="D94" s="204"/>
      <c r="E94" s="204"/>
      <c r="F94" s="204"/>
      <c r="G94" s="204"/>
      <c r="H94" s="204"/>
      <c r="I94" s="201"/>
    </row>
    <row r="95" spans="1:9">
      <c r="A95" s="208">
        <v>1291</v>
      </c>
      <c r="B95" s="204" t="s">
        <v>213</v>
      </c>
      <c r="C95" s="209">
        <v>0</v>
      </c>
      <c r="D95" s="204"/>
      <c r="E95" s="204"/>
      <c r="F95" s="204"/>
      <c r="G95" s="204"/>
      <c r="H95" s="204"/>
      <c r="I95" s="201"/>
    </row>
    <row r="96" spans="1:9">
      <c r="A96" s="208">
        <v>1292</v>
      </c>
      <c r="B96" s="204" t="s">
        <v>214</v>
      </c>
      <c r="C96" s="209">
        <v>0</v>
      </c>
      <c r="D96" s="204"/>
      <c r="E96" s="204"/>
      <c r="F96" s="204"/>
      <c r="G96" s="204"/>
      <c r="H96" s="204"/>
      <c r="I96" s="201"/>
    </row>
    <row r="97" spans="1:9">
      <c r="A97" s="208">
        <v>1293</v>
      </c>
      <c r="B97" s="204" t="s">
        <v>215</v>
      </c>
      <c r="C97" s="209">
        <v>0</v>
      </c>
      <c r="D97" s="204"/>
      <c r="E97" s="204"/>
      <c r="F97" s="204"/>
      <c r="G97" s="204"/>
      <c r="H97" s="204"/>
      <c r="I97" s="201"/>
    </row>
    <row r="98" spans="1:9">
      <c r="A98" s="203"/>
      <c r="B98" s="204"/>
      <c r="C98" s="204"/>
      <c r="D98" s="204"/>
      <c r="E98" s="204"/>
      <c r="F98" s="204"/>
      <c r="G98" s="204"/>
      <c r="H98" s="204"/>
      <c r="I98" s="201"/>
    </row>
    <row r="99" spans="1:9">
      <c r="A99" s="205" t="s">
        <v>216</v>
      </c>
      <c r="B99" s="200"/>
      <c r="C99" s="200"/>
      <c r="D99" s="200"/>
      <c r="E99" s="200"/>
      <c r="F99" s="200"/>
      <c r="G99" s="200"/>
      <c r="H99" s="200"/>
      <c r="I99" s="201"/>
    </row>
    <row r="100" spans="1:9">
      <c r="A100" s="206" t="s">
        <v>110</v>
      </c>
      <c r="B100" s="207" t="s">
        <v>111</v>
      </c>
      <c r="C100" s="207" t="s">
        <v>112</v>
      </c>
      <c r="D100" s="207" t="s">
        <v>124</v>
      </c>
      <c r="E100" s="207" t="s">
        <v>125</v>
      </c>
      <c r="F100" s="207" t="s">
        <v>126</v>
      </c>
      <c r="G100" s="207" t="s">
        <v>217</v>
      </c>
      <c r="H100" s="207" t="s">
        <v>218</v>
      </c>
      <c r="I100" s="201"/>
    </row>
    <row r="101" spans="1:9">
      <c r="A101" s="208">
        <v>2110</v>
      </c>
      <c r="B101" s="204" t="s">
        <v>219</v>
      </c>
      <c r="C101" s="209">
        <v>120816.9</v>
      </c>
      <c r="D101" s="209">
        <v>120816.9</v>
      </c>
      <c r="E101" s="209">
        <v>0</v>
      </c>
      <c r="F101" s="209">
        <v>0</v>
      </c>
      <c r="G101" s="209">
        <v>0</v>
      </c>
      <c r="H101" s="204"/>
      <c r="I101" s="201"/>
    </row>
    <row r="102" spans="1:9">
      <c r="A102" s="208">
        <v>2111</v>
      </c>
      <c r="B102" s="204" t="s">
        <v>220</v>
      </c>
      <c r="C102" s="209">
        <v>0</v>
      </c>
      <c r="D102" s="209">
        <v>0</v>
      </c>
      <c r="E102" s="209">
        <v>0</v>
      </c>
      <c r="F102" s="209">
        <v>0</v>
      </c>
      <c r="G102" s="209">
        <v>0</v>
      </c>
      <c r="H102" s="204"/>
      <c r="I102" s="201"/>
    </row>
    <row r="103" spans="1:9">
      <c r="A103" s="208">
        <v>2112</v>
      </c>
      <c r="B103" s="204" t="s">
        <v>221</v>
      </c>
      <c r="C103" s="209">
        <v>103194.47</v>
      </c>
      <c r="D103" s="209">
        <v>103194.47</v>
      </c>
      <c r="E103" s="209">
        <v>0</v>
      </c>
      <c r="F103" s="209">
        <v>0</v>
      </c>
      <c r="G103" s="209">
        <v>0</v>
      </c>
      <c r="H103" s="204"/>
      <c r="I103" s="201"/>
    </row>
    <row r="104" spans="1:9">
      <c r="A104" s="208">
        <v>2113</v>
      </c>
      <c r="B104" s="204" t="s">
        <v>222</v>
      </c>
      <c r="C104" s="209">
        <v>0</v>
      </c>
      <c r="D104" s="209">
        <v>0</v>
      </c>
      <c r="E104" s="209">
        <v>0</v>
      </c>
      <c r="F104" s="209">
        <v>0</v>
      </c>
      <c r="G104" s="209">
        <v>0</v>
      </c>
      <c r="H104" s="204"/>
      <c r="I104" s="201"/>
    </row>
    <row r="105" spans="1:9">
      <c r="A105" s="208">
        <v>2114</v>
      </c>
      <c r="B105" s="204" t="s">
        <v>223</v>
      </c>
      <c r="C105" s="209">
        <v>0</v>
      </c>
      <c r="D105" s="209">
        <v>0</v>
      </c>
      <c r="E105" s="209">
        <v>0</v>
      </c>
      <c r="F105" s="209">
        <v>0</v>
      </c>
      <c r="G105" s="209">
        <v>0</v>
      </c>
      <c r="H105" s="204"/>
      <c r="I105" s="201"/>
    </row>
    <row r="106" spans="1:9">
      <c r="A106" s="208">
        <v>2115</v>
      </c>
      <c r="B106" s="204" t="s">
        <v>224</v>
      </c>
      <c r="C106" s="209">
        <v>0</v>
      </c>
      <c r="D106" s="209">
        <v>0</v>
      </c>
      <c r="E106" s="209">
        <v>0</v>
      </c>
      <c r="F106" s="209">
        <v>0</v>
      </c>
      <c r="G106" s="209">
        <v>0</v>
      </c>
      <c r="H106" s="204"/>
      <c r="I106" s="201"/>
    </row>
    <row r="107" spans="1:9">
      <c r="A107" s="208">
        <v>2116</v>
      </c>
      <c r="B107" s="204" t="s">
        <v>225</v>
      </c>
      <c r="C107" s="209">
        <v>0</v>
      </c>
      <c r="D107" s="209">
        <v>0</v>
      </c>
      <c r="E107" s="209">
        <v>0</v>
      </c>
      <c r="F107" s="209">
        <v>0</v>
      </c>
      <c r="G107" s="209">
        <v>0</v>
      </c>
      <c r="H107" s="204"/>
      <c r="I107" s="201"/>
    </row>
    <row r="108" spans="1:9">
      <c r="A108" s="208">
        <v>2117</v>
      </c>
      <c r="B108" s="204" t="s">
        <v>226</v>
      </c>
      <c r="C108" s="209">
        <v>17622.43</v>
      </c>
      <c r="D108" s="209">
        <v>17622.43</v>
      </c>
      <c r="E108" s="209">
        <v>0</v>
      </c>
      <c r="F108" s="209">
        <v>0</v>
      </c>
      <c r="G108" s="209">
        <v>0</v>
      </c>
      <c r="H108" s="204"/>
      <c r="I108" s="201"/>
    </row>
    <row r="109" spans="1:9">
      <c r="A109" s="208">
        <v>2118</v>
      </c>
      <c r="B109" s="204" t="s">
        <v>227</v>
      </c>
      <c r="C109" s="209">
        <v>0</v>
      </c>
      <c r="D109" s="209">
        <v>0</v>
      </c>
      <c r="E109" s="209">
        <v>0</v>
      </c>
      <c r="F109" s="209">
        <v>0</v>
      </c>
      <c r="G109" s="209">
        <v>0</v>
      </c>
      <c r="H109" s="204"/>
      <c r="I109" s="201"/>
    </row>
    <row r="110" spans="1:9">
      <c r="A110" s="208">
        <v>2119</v>
      </c>
      <c r="B110" s="204" t="s">
        <v>228</v>
      </c>
      <c r="C110" s="209">
        <v>0</v>
      </c>
      <c r="D110" s="209">
        <v>0</v>
      </c>
      <c r="E110" s="209">
        <v>0</v>
      </c>
      <c r="F110" s="209">
        <v>0</v>
      </c>
      <c r="G110" s="209">
        <v>0</v>
      </c>
      <c r="H110" s="204"/>
      <c r="I110" s="201"/>
    </row>
    <row r="111" spans="1:9">
      <c r="A111" s="208">
        <v>2120</v>
      </c>
      <c r="B111" s="204" t="s">
        <v>229</v>
      </c>
      <c r="C111" s="209">
        <v>0</v>
      </c>
      <c r="D111" s="209">
        <v>0</v>
      </c>
      <c r="E111" s="209">
        <v>0</v>
      </c>
      <c r="F111" s="209">
        <v>0</v>
      </c>
      <c r="G111" s="209">
        <v>0</v>
      </c>
      <c r="H111" s="204"/>
      <c r="I111" s="201"/>
    </row>
    <row r="112" spans="1:9">
      <c r="A112" s="208">
        <v>2121</v>
      </c>
      <c r="B112" s="204" t="s">
        <v>230</v>
      </c>
      <c r="C112" s="209">
        <v>0</v>
      </c>
      <c r="D112" s="209">
        <v>0</v>
      </c>
      <c r="E112" s="209">
        <v>0</v>
      </c>
      <c r="F112" s="209">
        <v>0</v>
      </c>
      <c r="G112" s="209">
        <v>0</v>
      </c>
      <c r="H112" s="204"/>
      <c r="I112" s="201"/>
    </row>
    <row r="113" spans="1:9">
      <c r="A113" s="208">
        <v>2122</v>
      </c>
      <c r="B113" s="204" t="s">
        <v>231</v>
      </c>
      <c r="C113" s="209">
        <v>0</v>
      </c>
      <c r="D113" s="209">
        <v>0</v>
      </c>
      <c r="E113" s="209">
        <v>0</v>
      </c>
      <c r="F113" s="209">
        <v>0</v>
      </c>
      <c r="G113" s="209">
        <v>0</v>
      </c>
      <c r="H113" s="204"/>
      <c r="I113" s="201"/>
    </row>
    <row r="114" spans="1:9">
      <c r="A114" s="208">
        <v>2129</v>
      </c>
      <c r="B114" s="204" t="s">
        <v>232</v>
      </c>
      <c r="C114" s="209">
        <v>0</v>
      </c>
      <c r="D114" s="209">
        <v>0</v>
      </c>
      <c r="E114" s="209">
        <v>0</v>
      </c>
      <c r="F114" s="209">
        <v>0</v>
      </c>
      <c r="G114" s="209">
        <v>0</v>
      </c>
      <c r="H114" s="204"/>
      <c r="I114" s="201"/>
    </row>
    <row r="115" spans="1:9">
      <c r="A115" s="203"/>
      <c r="B115" s="204"/>
      <c r="C115" s="204"/>
      <c r="D115" s="204"/>
      <c r="E115" s="204"/>
      <c r="F115" s="204"/>
      <c r="G115" s="204"/>
      <c r="H115" s="204"/>
      <c r="I115" s="201"/>
    </row>
    <row r="116" spans="1:9">
      <c r="A116" s="205" t="s">
        <v>233</v>
      </c>
      <c r="B116" s="200"/>
      <c r="C116" s="200"/>
      <c r="D116" s="200"/>
      <c r="E116" s="200"/>
      <c r="F116" s="200"/>
      <c r="G116" s="200"/>
      <c r="H116" s="200"/>
      <c r="I116" s="201"/>
    </row>
    <row r="117" spans="1:9">
      <c r="A117" s="206" t="s">
        <v>110</v>
      </c>
      <c r="B117" s="207" t="s">
        <v>111</v>
      </c>
      <c r="C117" s="207" t="s">
        <v>112</v>
      </c>
      <c r="D117" s="207" t="s">
        <v>234</v>
      </c>
      <c r="E117" s="207" t="s">
        <v>128</v>
      </c>
      <c r="F117" s="207"/>
      <c r="G117" s="207"/>
      <c r="H117" s="207"/>
      <c r="I117" s="201"/>
    </row>
    <row r="118" spans="1:9">
      <c r="A118" s="208">
        <v>2160</v>
      </c>
      <c r="B118" s="204" t="s">
        <v>235</v>
      </c>
      <c r="C118" s="209">
        <v>0</v>
      </c>
      <c r="D118" s="204"/>
      <c r="E118" s="204"/>
      <c r="F118" s="204"/>
      <c r="G118" s="204"/>
      <c r="H118" s="204"/>
      <c r="I118" s="201"/>
    </row>
    <row r="119" spans="1:9">
      <c r="A119" s="208">
        <v>2161</v>
      </c>
      <c r="B119" s="204" t="s">
        <v>236</v>
      </c>
      <c r="C119" s="209">
        <v>0</v>
      </c>
      <c r="D119" s="204"/>
      <c r="E119" s="204"/>
      <c r="F119" s="204"/>
      <c r="G119" s="204"/>
      <c r="H119" s="204"/>
      <c r="I119" s="201"/>
    </row>
    <row r="120" spans="1:9">
      <c r="A120" s="208">
        <v>2162</v>
      </c>
      <c r="B120" s="204" t="s">
        <v>237</v>
      </c>
      <c r="C120" s="209">
        <v>0</v>
      </c>
      <c r="D120" s="204"/>
      <c r="E120" s="204"/>
      <c r="F120" s="204"/>
      <c r="G120" s="204"/>
      <c r="H120" s="204"/>
      <c r="I120" s="201"/>
    </row>
    <row r="121" spans="1:9">
      <c r="A121" s="208">
        <v>2163</v>
      </c>
      <c r="B121" s="204" t="s">
        <v>238</v>
      </c>
      <c r="C121" s="209">
        <v>0</v>
      </c>
      <c r="D121" s="204"/>
      <c r="E121" s="204"/>
      <c r="F121" s="204"/>
      <c r="G121" s="204"/>
      <c r="H121" s="204"/>
      <c r="I121" s="201"/>
    </row>
    <row r="122" spans="1:9">
      <c r="A122" s="208">
        <v>2164</v>
      </c>
      <c r="B122" s="204" t="s">
        <v>239</v>
      </c>
      <c r="C122" s="209">
        <v>0</v>
      </c>
      <c r="D122" s="204"/>
      <c r="E122" s="204"/>
      <c r="F122" s="204"/>
      <c r="G122" s="204"/>
      <c r="H122" s="204"/>
      <c r="I122" s="201"/>
    </row>
    <row r="123" spans="1:9">
      <c r="A123" s="208">
        <v>2165</v>
      </c>
      <c r="B123" s="204" t="s">
        <v>240</v>
      </c>
      <c r="C123" s="209">
        <v>0</v>
      </c>
      <c r="D123" s="204"/>
      <c r="E123" s="204"/>
      <c r="F123" s="204"/>
      <c r="G123" s="204"/>
      <c r="H123" s="204"/>
      <c r="I123" s="201"/>
    </row>
    <row r="124" spans="1:9">
      <c r="A124" s="208">
        <v>2166</v>
      </c>
      <c r="B124" s="204" t="s">
        <v>241</v>
      </c>
      <c r="C124" s="209">
        <v>0</v>
      </c>
      <c r="D124" s="204"/>
      <c r="E124" s="204"/>
      <c r="F124" s="204"/>
      <c r="G124" s="204"/>
      <c r="H124" s="204"/>
      <c r="I124" s="201"/>
    </row>
    <row r="125" spans="1:9">
      <c r="A125" s="208">
        <v>2250</v>
      </c>
      <c r="B125" s="204" t="s">
        <v>242</v>
      </c>
      <c r="C125" s="209">
        <v>0</v>
      </c>
      <c r="D125" s="204"/>
      <c r="E125" s="204"/>
      <c r="F125" s="204"/>
      <c r="G125" s="204"/>
      <c r="H125" s="204"/>
      <c r="I125" s="201"/>
    </row>
    <row r="126" spans="1:9">
      <c r="A126" s="208">
        <v>2251</v>
      </c>
      <c r="B126" s="204" t="s">
        <v>243</v>
      </c>
      <c r="C126" s="209">
        <v>0</v>
      </c>
      <c r="D126" s="204"/>
      <c r="E126" s="204"/>
      <c r="F126" s="204"/>
      <c r="G126" s="204"/>
      <c r="H126" s="204"/>
      <c r="I126" s="201"/>
    </row>
    <row r="127" spans="1:9">
      <c r="A127" s="208">
        <v>2252</v>
      </c>
      <c r="B127" s="204" t="s">
        <v>244</v>
      </c>
      <c r="C127" s="209">
        <v>0</v>
      </c>
      <c r="D127" s="204"/>
      <c r="E127" s="204"/>
      <c r="F127" s="204"/>
      <c r="G127" s="204"/>
      <c r="H127" s="204"/>
      <c r="I127" s="201"/>
    </row>
    <row r="128" spans="1:9">
      <c r="A128" s="208">
        <v>2253</v>
      </c>
      <c r="B128" s="204" t="s">
        <v>245</v>
      </c>
      <c r="C128" s="209">
        <v>0</v>
      </c>
      <c r="D128" s="204"/>
      <c r="E128" s="204"/>
      <c r="F128" s="204"/>
      <c r="G128" s="204"/>
      <c r="H128" s="204"/>
      <c r="I128" s="201"/>
    </row>
    <row r="129" spans="1:9">
      <c r="A129" s="208">
        <v>2254</v>
      </c>
      <c r="B129" s="204" t="s">
        <v>246</v>
      </c>
      <c r="C129" s="209">
        <v>0</v>
      </c>
      <c r="D129" s="204"/>
      <c r="E129" s="204"/>
      <c r="F129" s="204"/>
      <c r="G129" s="204"/>
      <c r="H129" s="204"/>
      <c r="I129" s="201"/>
    </row>
    <row r="130" spans="1:9">
      <c r="A130" s="208">
        <v>2255</v>
      </c>
      <c r="B130" s="204" t="s">
        <v>247</v>
      </c>
      <c r="C130" s="209">
        <v>0</v>
      </c>
      <c r="D130" s="204"/>
      <c r="E130" s="204"/>
      <c r="F130" s="204"/>
      <c r="G130" s="204"/>
      <c r="H130" s="204"/>
      <c r="I130" s="201"/>
    </row>
    <row r="131" spans="1:9">
      <c r="A131" s="208">
        <v>2256</v>
      </c>
      <c r="B131" s="204" t="s">
        <v>248</v>
      </c>
      <c r="C131" s="209">
        <v>0</v>
      </c>
      <c r="D131" s="204"/>
      <c r="E131" s="204"/>
      <c r="F131" s="204"/>
      <c r="G131" s="204"/>
      <c r="H131" s="204"/>
      <c r="I131" s="201"/>
    </row>
    <row r="132" spans="1:9">
      <c r="A132" s="203"/>
      <c r="B132" s="204"/>
      <c r="C132" s="204"/>
      <c r="D132" s="204"/>
      <c r="E132" s="204"/>
      <c r="F132" s="204"/>
      <c r="G132" s="204"/>
      <c r="H132" s="204"/>
      <c r="I132" s="201"/>
    </row>
    <row r="133" spans="1:9">
      <c r="A133" s="205" t="s">
        <v>249</v>
      </c>
      <c r="B133" s="200"/>
      <c r="C133" s="200"/>
      <c r="D133" s="200"/>
      <c r="E133" s="200"/>
      <c r="F133" s="200"/>
      <c r="G133" s="200"/>
      <c r="H133" s="200"/>
      <c r="I133" s="201"/>
    </row>
    <row r="134" spans="1:9">
      <c r="A134" s="206" t="s">
        <v>110</v>
      </c>
      <c r="B134" s="207" t="s">
        <v>111</v>
      </c>
      <c r="C134" s="207" t="s">
        <v>112</v>
      </c>
      <c r="D134" s="207" t="s">
        <v>234</v>
      </c>
      <c r="E134" s="207" t="s">
        <v>128</v>
      </c>
      <c r="F134" s="207"/>
      <c r="G134" s="207"/>
      <c r="H134" s="207"/>
      <c r="I134" s="201"/>
    </row>
    <row r="135" spans="1:9">
      <c r="A135" s="208">
        <v>2159</v>
      </c>
      <c r="B135" s="204" t="s">
        <v>250</v>
      </c>
      <c r="C135" s="209">
        <v>0</v>
      </c>
      <c r="D135" s="204"/>
      <c r="E135" s="204"/>
      <c r="F135" s="204"/>
      <c r="G135" s="204"/>
      <c r="H135" s="204"/>
      <c r="I135" s="201"/>
    </row>
    <row r="136" spans="1:9">
      <c r="A136" s="208">
        <v>2199</v>
      </c>
      <c r="B136" s="204" t="s">
        <v>251</v>
      </c>
      <c r="C136" s="209">
        <v>0</v>
      </c>
      <c r="D136" s="204"/>
      <c r="E136" s="204"/>
      <c r="F136" s="204"/>
      <c r="G136" s="204"/>
      <c r="H136" s="204"/>
      <c r="I136" s="201"/>
    </row>
    <row r="137" spans="1:9">
      <c r="A137" s="208">
        <v>2240</v>
      </c>
      <c r="B137" s="204" t="s">
        <v>252</v>
      </c>
      <c r="C137" s="209">
        <v>0</v>
      </c>
      <c r="D137" s="204"/>
      <c r="E137" s="204"/>
      <c r="F137" s="204"/>
      <c r="G137" s="204"/>
      <c r="H137" s="204"/>
      <c r="I137" s="201"/>
    </row>
    <row r="138" spans="1:9">
      <c r="A138" s="208">
        <v>2241</v>
      </c>
      <c r="B138" s="204" t="s">
        <v>253</v>
      </c>
      <c r="C138" s="209">
        <v>0</v>
      </c>
      <c r="D138" s="204"/>
      <c r="E138" s="204"/>
      <c r="F138" s="204"/>
      <c r="G138" s="204"/>
      <c r="H138" s="204"/>
      <c r="I138" s="201"/>
    </row>
    <row r="139" spans="1:9">
      <c r="A139" s="208">
        <v>2242</v>
      </c>
      <c r="B139" s="204" t="s">
        <v>254</v>
      </c>
      <c r="C139" s="209">
        <v>0</v>
      </c>
      <c r="D139" s="204"/>
      <c r="E139" s="204"/>
      <c r="F139" s="204"/>
      <c r="G139" s="204"/>
      <c r="H139" s="204"/>
      <c r="I139" s="201"/>
    </row>
    <row r="140" spans="1:9">
      <c r="A140" s="208">
        <v>2249</v>
      </c>
      <c r="B140" s="204" t="s">
        <v>255</v>
      </c>
      <c r="C140" s="209">
        <v>0</v>
      </c>
      <c r="D140" s="204"/>
      <c r="E140" s="204"/>
      <c r="F140" s="204"/>
      <c r="G140" s="204"/>
      <c r="H140" s="204"/>
      <c r="I140" s="201"/>
    </row>
    <row r="141" spans="1:9">
      <c r="A141" s="203"/>
      <c r="B141" s="204"/>
      <c r="C141" s="204"/>
      <c r="D141" s="204"/>
      <c r="E141" s="204"/>
      <c r="F141" s="204"/>
      <c r="G141" s="204"/>
      <c r="H141" s="204"/>
      <c r="I141" s="201"/>
    </row>
    <row r="142" spans="1:9">
      <c r="A142" s="212"/>
      <c r="B142" s="213"/>
      <c r="C142" s="213"/>
      <c r="D142" s="213"/>
      <c r="E142" s="213"/>
      <c r="F142" s="213"/>
      <c r="G142" s="213"/>
      <c r="H142" s="213"/>
      <c r="I142" s="214"/>
    </row>
    <row r="143" spans="1:9">
      <c r="A143" s="147" t="s">
        <v>104</v>
      </c>
    </row>
    <row r="145" spans="2:4">
      <c r="B145" s="215" t="s">
        <v>1442</v>
      </c>
      <c r="D145" s="216" t="s">
        <v>1443</v>
      </c>
    </row>
    <row r="146" spans="2:4">
      <c r="B146" s="215" t="s">
        <v>1444</v>
      </c>
      <c r="D146" s="216" t="s">
        <v>1445</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55" fitToHeight="0" orientation="landscape"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3"/>
  <sheetViews>
    <sheetView zoomScaleNormal="100" workbookViewId="0">
      <selection activeCell="B22" sqref="B22"/>
    </sheetView>
  </sheetViews>
  <sheetFormatPr baseColWidth="10" defaultColWidth="9.140625" defaultRowHeight="11.25"/>
  <cols>
    <col min="1" max="1" width="10" style="202" customWidth="1"/>
    <col min="2" max="2" width="83" style="202" customWidth="1"/>
    <col min="3" max="3" width="27.42578125" style="202" customWidth="1"/>
    <col min="4" max="4" width="30" style="202" customWidth="1"/>
    <col min="5" max="5" width="16.7109375" style="202" customWidth="1"/>
    <col min="6" max="16384" width="9.140625" style="202"/>
  </cols>
  <sheetData>
    <row r="1" spans="1:5" s="218" customFormat="1" ht="18.95" customHeight="1">
      <c r="A1" s="764" t="str">
        <f>'ESF-PPM'!A1</f>
        <v>PATRONATO DEL PARQUE ECOLOGICO METROPOLITANO DE LEON, GTO.18</v>
      </c>
      <c r="B1" s="765"/>
      <c r="C1" s="765"/>
      <c r="D1" s="192" t="s">
        <v>42</v>
      </c>
      <c r="E1" s="217">
        <v>2018</v>
      </c>
    </row>
    <row r="2" spans="1:5" s="195" customFormat="1" ht="18.95" customHeight="1">
      <c r="A2" s="766" t="s">
        <v>256</v>
      </c>
      <c r="B2" s="767"/>
      <c r="C2" s="767"/>
      <c r="D2" s="196" t="s">
        <v>44</v>
      </c>
      <c r="E2" s="219" t="s">
        <v>45</v>
      </c>
    </row>
    <row r="3" spans="1:5" s="195" customFormat="1" ht="18.95" customHeight="1">
      <c r="A3" s="766" t="str">
        <f>'ESF-PPM'!A3</f>
        <v>CORRESPONDIENTE DEL 01 DE ENERO DEL 2018 AL 31 DE DICIEMBRE DEL 2018</v>
      </c>
      <c r="B3" s="767"/>
      <c r="C3" s="767"/>
      <c r="D3" s="196" t="s">
        <v>47</v>
      </c>
      <c r="E3" s="219">
        <v>5</v>
      </c>
    </row>
    <row r="4" spans="1:5">
      <c r="A4" s="199" t="s">
        <v>108</v>
      </c>
      <c r="B4" s="200"/>
      <c r="C4" s="200"/>
      <c r="D4" s="200"/>
      <c r="E4" s="210"/>
    </row>
    <row r="5" spans="1:5">
      <c r="A5" s="203"/>
      <c r="B5" s="204"/>
      <c r="C5" s="204"/>
      <c r="D5" s="204"/>
      <c r="E5" s="201"/>
    </row>
    <row r="6" spans="1:5">
      <c r="A6" s="205" t="s">
        <v>257</v>
      </c>
      <c r="B6" s="200"/>
      <c r="C6" s="200"/>
      <c r="D6" s="200"/>
      <c r="E6" s="210"/>
    </row>
    <row r="7" spans="1:5">
      <c r="A7" s="206" t="s">
        <v>110</v>
      </c>
      <c r="B7" s="207" t="s">
        <v>111</v>
      </c>
      <c r="C7" s="207" t="s">
        <v>112</v>
      </c>
      <c r="D7" s="207" t="s">
        <v>258</v>
      </c>
      <c r="E7" s="211"/>
    </row>
    <row r="8" spans="1:5">
      <c r="A8" s="208">
        <v>4100</v>
      </c>
      <c r="B8" s="204" t="s">
        <v>259</v>
      </c>
      <c r="C8" s="209">
        <v>26093640.370000001</v>
      </c>
      <c r="D8" s="204"/>
      <c r="E8" s="201"/>
    </row>
    <row r="9" spans="1:5">
      <c r="A9" s="208">
        <v>4110</v>
      </c>
      <c r="B9" s="204" t="s">
        <v>260</v>
      </c>
      <c r="C9" s="209">
        <v>0</v>
      </c>
      <c r="D9" s="204"/>
      <c r="E9" s="201"/>
    </row>
    <row r="10" spans="1:5">
      <c r="A10" s="208">
        <v>4111</v>
      </c>
      <c r="B10" s="204" t="s">
        <v>261</v>
      </c>
      <c r="C10" s="209">
        <v>0</v>
      </c>
      <c r="D10" s="204"/>
      <c r="E10" s="201"/>
    </row>
    <row r="11" spans="1:5">
      <c r="A11" s="208">
        <v>4112</v>
      </c>
      <c r="B11" s="204" t="s">
        <v>262</v>
      </c>
      <c r="C11" s="209">
        <v>0</v>
      </c>
      <c r="D11" s="204"/>
      <c r="E11" s="201"/>
    </row>
    <row r="12" spans="1:5">
      <c r="A12" s="208">
        <v>4113</v>
      </c>
      <c r="B12" s="204" t="s">
        <v>263</v>
      </c>
      <c r="C12" s="209">
        <v>0</v>
      </c>
      <c r="D12" s="204"/>
      <c r="E12" s="201"/>
    </row>
    <row r="13" spans="1:5">
      <c r="A13" s="208">
        <v>4114</v>
      </c>
      <c r="B13" s="204" t="s">
        <v>264</v>
      </c>
      <c r="C13" s="209">
        <v>0</v>
      </c>
      <c r="D13" s="204"/>
      <c r="E13" s="201"/>
    </row>
    <row r="14" spans="1:5">
      <c r="A14" s="208">
        <v>4115</v>
      </c>
      <c r="B14" s="204" t="s">
        <v>265</v>
      </c>
      <c r="C14" s="209">
        <v>0</v>
      </c>
      <c r="D14" s="204"/>
      <c r="E14" s="201"/>
    </row>
    <row r="15" spans="1:5">
      <c r="A15" s="208">
        <v>4116</v>
      </c>
      <c r="B15" s="204" t="s">
        <v>266</v>
      </c>
      <c r="C15" s="209">
        <v>0</v>
      </c>
      <c r="D15" s="204"/>
      <c r="E15" s="201"/>
    </row>
    <row r="16" spans="1:5">
      <c r="A16" s="208">
        <v>4117</v>
      </c>
      <c r="B16" s="204" t="s">
        <v>267</v>
      </c>
      <c r="C16" s="209">
        <v>0</v>
      </c>
      <c r="D16" s="204"/>
      <c r="E16" s="201"/>
    </row>
    <row r="17" spans="1:5">
      <c r="A17" s="208">
        <v>4119</v>
      </c>
      <c r="B17" s="204" t="s">
        <v>268</v>
      </c>
      <c r="C17" s="209">
        <v>0</v>
      </c>
      <c r="D17" s="204"/>
      <c r="E17" s="201"/>
    </row>
    <row r="18" spans="1:5">
      <c r="A18" s="208">
        <v>4120</v>
      </c>
      <c r="B18" s="204" t="s">
        <v>269</v>
      </c>
      <c r="C18" s="209">
        <v>0</v>
      </c>
      <c r="D18" s="204"/>
      <c r="E18" s="201"/>
    </row>
    <row r="19" spans="1:5">
      <c r="A19" s="208">
        <v>4121</v>
      </c>
      <c r="B19" s="204" t="s">
        <v>270</v>
      </c>
      <c r="C19" s="209">
        <v>0</v>
      </c>
      <c r="D19" s="204"/>
      <c r="E19" s="201"/>
    </row>
    <row r="20" spans="1:5">
      <c r="A20" s="208">
        <v>4122</v>
      </c>
      <c r="B20" s="204" t="s">
        <v>271</v>
      </c>
      <c r="C20" s="209">
        <v>0</v>
      </c>
      <c r="D20" s="204"/>
      <c r="E20" s="201"/>
    </row>
    <row r="21" spans="1:5">
      <c r="A21" s="208">
        <v>4123</v>
      </c>
      <c r="B21" s="204" t="s">
        <v>272</v>
      </c>
      <c r="C21" s="209">
        <v>0</v>
      </c>
      <c r="D21" s="204"/>
      <c r="E21" s="201"/>
    </row>
    <row r="22" spans="1:5">
      <c r="A22" s="208">
        <v>4124</v>
      </c>
      <c r="B22" s="204" t="s">
        <v>273</v>
      </c>
      <c r="C22" s="209">
        <v>0</v>
      </c>
      <c r="D22" s="204"/>
      <c r="E22" s="201"/>
    </row>
    <row r="23" spans="1:5">
      <c r="A23" s="208">
        <v>4129</v>
      </c>
      <c r="B23" s="204" t="s">
        <v>274</v>
      </c>
      <c r="C23" s="209">
        <v>0</v>
      </c>
      <c r="D23" s="204"/>
      <c r="E23" s="201"/>
    </row>
    <row r="24" spans="1:5">
      <c r="A24" s="208">
        <v>4130</v>
      </c>
      <c r="B24" s="204" t="s">
        <v>275</v>
      </c>
      <c r="C24" s="209">
        <v>0</v>
      </c>
      <c r="D24" s="204"/>
      <c r="E24" s="201"/>
    </row>
    <row r="25" spans="1:5">
      <c r="A25" s="208">
        <v>4131</v>
      </c>
      <c r="B25" s="204" t="s">
        <v>276</v>
      </c>
      <c r="C25" s="209">
        <v>0</v>
      </c>
      <c r="D25" s="204"/>
      <c r="E25" s="201"/>
    </row>
    <row r="26" spans="1:5">
      <c r="A26" s="208">
        <v>4140</v>
      </c>
      <c r="B26" s="204" t="s">
        <v>277</v>
      </c>
      <c r="C26" s="209">
        <v>9563579.2799999993</v>
      </c>
      <c r="D26" s="204"/>
      <c r="E26" s="201"/>
    </row>
    <row r="27" spans="1:5">
      <c r="A27" s="208">
        <v>4141</v>
      </c>
      <c r="B27" s="204" t="s">
        <v>278</v>
      </c>
      <c r="C27" s="209">
        <v>7399463.1299999999</v>
      </c>
      <c r="D27" s="204"/>
      <c r="E27" s="201"/>
    </row>
    <row r="28" spans="1:5">
      <c r="A28" s="208">
        <v>4142</v>
      </c>
      <c r="B28" s="204" t="s">
        <v>279</v>
      </c>
      <c r="C28" s="209">
        <v>0</v>
      </c>
      <c r="D28" s="204"/>
      <c r="E28" s="201"/>
    </row>
    <row r="29" spans="1:5">
      <c r="A29" s="208">
        <v>4143</v>
      </c>
      <c r="B29" s="204" t="s">
        <v>280</v>
      </c>
      <c r="C29" s="209">
        <v>2164116.15</v>
      </c>
      <c r="D29" s="204"/>
      <c r="E29" s="201"/>
    </row>
    <row r="30" spans="1:5">
      <c r="A30" s="208">
        <v>4144</v>
      </c>
      <c r="B30" s="204" t="s">
        <v>282</v>
      </c>
      <c r="C30" s="209">
        <v>0</v>
      </c>
      <c r="D30" s="204"/>
      <c r="E30" s="201"/>
    </row>
    <row r="31" spans="1:5">
      <c r="A31" s="208">
        <v>4149</v>
      </c>
      <c r="B31" s="204" t="s">
        <v>283</v>
      </c>
      <c r="C31" s="209">
        <v>0</v>
      </c>
      <c r="D31" s="204"/>
      <c r="E31" s="201"/>
    </row>
    <row r="32" spans="1:5">
      <c r="A32" s="208">
        <v>4150</v>
      </c>
      <c r="B32" s="204" t="s">
        <v>284</v>
      </c>
      <c r="C32" s="209">
        <v>16469881.99</v>
      </c>
      <c r="D32" s="204"/>
      <c r="E32" s="201"/>
    </row>
    <row r="33" spans="1:5">
      <c r="A33" s="208">
        <v>4151</v>
      </c>
      <c r="B33" s="204" t="s">
        <v>285</v>
      </c>
      <c r="C33" s="209">
        <v>9498650.5299999993</v>
      </c>
      <c r="D33" s="204"/>
      <c r="E33" s="201"/>
    </row>
    <row r="34" spans="1:5">
      <c r="A34" s="208">
        <v>4152</v>
      </c>
      <c r="B34" s="204" t="s">
        <v>286</v>
      </c>
      <c r="C34" s="209">
        <v>938451.46</v>
      </c>
      <c r="D34" s="204"/>
      <c r="E34" s="201"/>
    </row>
    <row r="35" spans="1:5">
      <c r="A35" s="208">
        <v>4153</v>
      </c>
      <c r="B35" s="204" t="s">
        <v>287</v>
      </c>
      <c r="C35" s="209">
        <v>2496249</v>
      </c>
      <c r="D35" s="204"/>
      <c r="E35" s="201"/>
    </row>
    <row r="36" spans="1:5">
      <c r="A36" s="208">
        <v>4159</v>
      </c>
      <c r="B36" s="204" t="s">
        <v>288</v>
      </c>
      <c r="C36" s="209">
        <v>3536531</v>
      </c>
      <c r="D36" s="204"/>
      <c r="E36" s="201"/>
    </row>
    <row r="37" spans="1:5">
      <c r="A37" s="208">
        <v>4160</v>
      </c>
      <c r="B37" s="204" t="s">
        <v>290</v>
      </c>
      <c r="C37" s="209">
        <v>60179.1</v>
      </c>
      <c r="D37" s="204"/>
      <c r="E37" s="201"/>
    </row>
    <row r="38" spans="1:5">
      <c r="A38" s="208">
        <v>4161</v>
      </c>
      <c r="B38" s="204" t="s">
        <v>291</v>
      </c>
      <c r="C38" s="209">
        <v>0</v>
      </c>
      <c r="D38" s="204"/>
      <c r="E38" s="201"/>
    </row>
    <row r="39" spans="1:5">
      <c r="A39" s="208">
        <v>4162</v>
      </c>
      <c r="B39" s="204" t="s">
        <v>292</v>
      </c>
      <c r="C39" s="209">
        <v>0</v>
      </c>
      <c r="D39" s="204"/>
      <c r="E39" s="201"/>
    </row>
    <row r="40" spans="1:5">
      <c r="A40" s="208">
        <v>4163</v>
      </c>
      <c r="B40" s="204" t="s">
        <v>293</v>
      </c>
      <c r="C40" s="209">
        <v>60179.1</v>
      </c>
      <c r="D40" s="204"/>
      <c r="E40" s="201"/>
    </row>
    <row r="41" spans="1:5">
      <c r="A41" s="208">
        <v>4164</v>
      </c>
      <c r="B41" s="204" t="s">
        <v>294</v>
      </c>
      <c r="C41" s="209">
        <v>0</v>
      </c>
      <c r="D41" s="204"/>
      <c r="E41" s="201"/>
    </row>
    <row r="42" spans="1:5">
      <c r="A42" s="208">
        <v>4165</v>
      </c>
      <c r="B42" s="204" t="s">
        <v>295</v>
      </c>
      <c r="C42" s="209">
        <v>0</v>
      </c>
      <c r="D42" s="204"/>
      <c r="E42" s="201"/>
    </row>
    <row r="43" spans="1:5">
      <c r="A43" s="208">
        <v>4166</v>
      </c>
      <c r="B43" s="204" t="s">
        <v>296</v>
      </c>
      <c r="C43" s="209">
        <v>0</v>
      </c>
      <c r="D43" s="204"/>
      <c r="E43" s="201"/>
    </row>
    <row r="44" spans="1:5">
      <c r="A44" s="208">
        <v>4167</v>
      </c>
      <c r="B44" s="204" t="s">
        <v>297</v>
      </c>
      <c r="C44" s="209">
        <v>0</v>
      </c>
      <c r="D44" s="204"/>
      <c r="E44" s="201"/>
    </row>
    <row r="45" spans="1:5">
      <c r="A45" s="208">
        <v>4168</v>
      </c>
      <c r="B45" s="204" t="s">
        <v>298</v>
      </c>
      <c r="C45" s="209">
        <v>0</v>
      </c>
      <c r="D45" s="204"/>
      <c r="E45" s="201"/>
    </row>
    <row r="46" spans="1:5">
      <c r="A46" s="208">
        <v>4169</v>
      </c>
      <c r="B46" s="204" t="s">
        <v>299</v>
      </c>
      <c r="C46" s="209">
        <v>0</v>
      </c>
      <c r="D46" s="204"/>
      <c r="E46" s="201"/>
    </row>
    <row r="47" spans="1:5">
      <c r="A47" s="208">
        <v>4170</v>
      </c>
      <c r="B47" s="204" t="s">
        <v>301</v>
      </c>
      <c r="C47" s="209">
        <v>0</v>
      </c>
      <c r="D47" s="204"/>
      <c r="E47" s="201"/>
    </row>
    <row r="48" spans="1:5">
      <c r="A48" s="208">
        <v>4171</v>
      </c>
      <c r="B48" s="204" t="s">
        <v>302</v>
      </c>
      <c r="C48" s="209">
        <v>0</v>
      </c>
      <c r="D48" s="204"/>
      <c r="E48" s="201"/>
    </row>
    <row r="49" spans="1:5">
      <c r="A49" s="208">
        <v>4172</v>
      </c>
      <c r="B49" s="204" t="s">
        <v>303</v>
      </c>
      <c r="C49" s="209">
        <v>0</v>
      </c>
      <c r="D49" s="204"/>
      <c r="E49" s="201"/>
    </row>
    <row r="50" spans="1:5">
      <c r="A50" s="208">
        <v>4173</v>
      </c>
      <c r="B50" s="204" t="s">
        <v>304</v>
      </c>
      <c r="C50" s="209">
        <v>0</v>
      </c>
      <c r="D50" s="204"/>
      <c r="E50" s="201"/>
    </row>
    <row r="51" spans="1:5">
      <c r="A51" s="208">
        <v>4174</v>
      </c>
      <c r="B51" s="204" t="s">
        <v>305</v>
      </c>
      <c r="C51" s="209">
        <v>0</v>
      </c>
      <c r="D51" s="204"/>
      <c r="E51" s="201"/>
    </row>
    <row r="52" spans="1:5">
      <c r="A52" s="208">
        <v>4190</v>
      </c>
      <c r="B52" s="204" t="s">
        <v>306</v>
      </c>
      <c r="C52" s="209">
        <v>0</v>
      </c>
      <c r="D52" s="204"/>
      <c r="E52" s="201"/>
    </row>
    <row r="53" spans="1:5">
      <c r="A53" s="208">
        <v>4191</v>
      </c>
      <c r="B53" s="204" t="s">
        <v>307</v>
      </c>
      <c r="C53" s="209">
        <v>0</v>
      </c>
      <c r="D53" s="204"/>
      <c r="E53" s="201"/>
    </row>
    <row r="54" spans="1:5">
      <c r="A54" s="208">
        <v>4192</v>
      </c>
      <c r="B54" s="204" t="s">
        <v>308</v>
      </c>
      <c r="C54" s="209">
        <v>0</v>
      </c>
      <c r="D54" s="204"/>
      <c r="E54" s="201"/>
    </row>
    <row r="55" spans="1:5">
      <c r="A55" s="208">
        <v>4200</v>
      </c>
      <c r="B55" s="204" t="s">
        <v>309</v>
      </c>
      <c r="C55" s="209">
        <v>7024136.1900000004</v>
      </c>
      <c r="D55" s="204"/>
      <c r="E55" s="201"/>
    </row>
    <row r="56" spans="1:5">
      <c r="A56" s="208">
        <v>4210</v>
      </c>
      <c r="B56" s="204" t="s">
        <v>310</v>
      </c>
      <c r="C56" s="209">
        <v>7024136.1900000004</v>
      </c>
      <c r="D56" s="204"/>
      <c r="E56" s="201"/>
    </row>
    <row r="57" spans="1:5">
      <c r="A57" s="208">
        <v>4211</v>
      </c>
      <c r="B57" s="204" t="s">
        <v>311</v>
      </c>
      <c r="C57" s="209">
        <v>6394932.0599999996</v>
      </c>
      <c r="D57" s="204"/>
      <c r="E57" s="201"/>
    </row>
    <row r="58" spans="1:5">
      <c r="A58" s="208">
        <v>4212</v>
      </c>
      <c r="B58" s="204" t="s">
        <v>312</v>
      </c>
      <c r="C58" s="209">
        <v>629204.13</v>
      </c>
      <c r="D58" s="204"/>
      <c r="E58" s="201"/>
    </row>
    <row r="59" spans="1:5">
      <c r="A59" s="208">
        <v>4213</v>
      </c>
      <c r="B59" s="204" t="s">
        <v>313</v>
      </c>
      <c r="C59" s="209">
        <v>0</v>
      </c>
      <c r="D59" s="204"/>
      <c r="E59" s="201"/>
    </row>
    <row r="60" spans="1:5">
      <c r="A60" s="208">
        <v>4220</v>
      </c>
      <c r="B60" s="204" t="s">
        <v>315</v>
      </c>
      <c r="C60" s="209">
        <v>0</v>
      </c>
      <c r="D60" s="204"/>
      <c r="E60" s="201"/>
    </row>
    <row r="61" spans="1:5">
      <c r="A61" s="208">
        <v>4221</v>
      </c>
      <c r="B61" s="204" t="s">
        <v>316</v>
      </c>
      <c r="C61" s="209">
        <v>0</v>
      </c>
      <c r="D61" s="204"/>
      <c r="E61" s="201"/>
    </row>
    <row r="62" spans="1:5">
      <c r="A62" s="208">
        <v>4222</v>
      </c>
      <c r="B62" s="204" t="s">
        <v>317</v>
      </c>
      <c r="C62" s="209">
        <v>0</v>
      </c>
      <c r="D62" s="204"/>
      <c r="E62" s="201"/>
    </row>
    <row r="63" spans="1:5">
      <c r="A63" s="208">
        <v>4223</v>
      </c>
      <c r="B63" s="204" t="s">
        <v>318</v>
      </c>
      <c r="C63" s="209">
        <v>0</v>
      </c>
      <c r="D63" s="204"/>
      <c r="E63" s="201"/>
    </row>
    <row r="64" spans="1:5">
      <c r="A64" s="208">
        <v>4224</v>
      </c>
      <c r="B64" s="204" t="s">
        <v>320</v>
      </c>
      <c r="C64" s="209">
        <v>0</v>
      </c>
      <c r="D64" s="204"/>
      <c r="E64" s="201"/>
    </row>
    <row r="65" spans="1:5">
      <c r="A65" s="208">
        <v>4225</v>
      </c>
      <c r="B65" s="204" t="s">
        <v>321</v>
      </c>
      <c r="C65" s="209">
        <v>0</v>
      </c>
      <c r="D65" s="204"/>
      <c r="E65" s="201"/>
    </row>
    <row r="66" spans="1:5">
      <c r="A66" s="208">
        <v>4226</v>
      </c>
      <c r="B66" s="204" t="s">
        <v>322</v>
      </c>
      <c r="C66" s="209">
        <v>0</v>
      </c>
      <c r="D66" s="204"/>
      <c r="E66" s="201"/>
    </row>
    <row r="67" spans="1:5">
      <c r="A67" s="203"/>
      <c r="B67" s="204"/>
      <c r="C67" s="204"/>
      <c r="D67" s="204"/>
      <c r="E67" s="201"/>
    </row>
    <row r="68" spans="1:5">
      <c r="A68" s="205" t="s">
        <v>323</v>
      </c>
      <c r="B68" s="200"/>
      <c r="C68" s="200"/>
      <c r="D68" s="200"/>
      <c r="E68" s="210"/>
    </row>
    <row r="69" spans="1:5">
      <c r="A69" s="206" t="s">
        <v>110</v>
      </c>
      <c r="B69" s="207" t="s">
        <v>111</v>
      </c>
      <c r="C69" s="207" t="s">
        <v>112</v>
      </c>
      <c r="D69" s="207" t="s">
        <v>234</v>
      </c>
      <c r="E69" s="211" t="s">
        <v>128</v>
      </c>
    </row>
    <row r="70" spans="1:5">
      <c r="A70" s="208">
        <v>4300</v>
      </c>
      <c r="B70" s="204" t="s">
        <v>324</v>
      </c>
      <c r="C70" s="209">
        <v>622.26</v>
      </c>
      <c r="D70" s="204"/>
      <c r="E70" s="201"/>
    </row>
    <row r="71" spans="1:5">
      <c r="A71" s="208">
        <v>4310</v>
      </c>
      <c r="B71" s="204" t="s">
        <v>325</v>
      </c>
      <c r="C71" s="209">
        <v>0</v>
      </c>
      <c r="D71" s="204"/>
      <c r="E71" s="201"/>
    </row>
    <row r="72" spans="1:5">
      <c r="A72" s="208">
        <v>4311</v>
      </c>
      <c r="B72" s="204" t="s">
        <v>328</v>
      </c>
      <c r="C72" s="209">
        <v>622.26</v>
      </c>
      <c r="D72" s="204"/>
      <c r="E72" s="201"/>
    </row>
    <row r="73" spans="1:5">
      <c r="A73" s="208">
        <v>4319</v>
      </c>
      <c r="B73" s="204" t="s">
        <v>329</v>
      </c>
      <c r="C73" s="209">
        <v>0</v>
      </c>
      <c r="D73" s="204"/>
      <c r="E73" s="201"/>
    </row>
    <row r="74" spans="1:5">
      <c r="A74" s="208">
        <v>4320</v>
      </c>
      <c r="B74" s="204" t="s">
        <v>330</v>
      </c>
      <c r="C74" s="209">
        <v>0</v>
      </c>
      <c r="D74" s="204"/>
      <c r="E74" s="201"/>
    </row>
    <row r="75" spans="1:5">
      <c r="A75" s="208">
        <v>4321</v>
      </c>
      <c r="B75" s="204" t="s">
        <v>331</v>
      </c>
      <c r="C75" s="209">
        <v>0</v>
      </c>
      <c r="D75" s="204"/>
      <c r="E75" s="201"/>
    </row>
    <row r="76" spans="1:5">
      <c r="A76" s="208">
        <v>4322</v>
      </c>
      <c r="B76" s="204" t="s">
        <v>332</v>
      </c>
      <c r="C76" s="209">
        <v>0</v>
      </c>
      <c r="D76" s="204"/>
      <c r="E76" s="201"/>
    </row>
    <row r="77" spans="1:5">
      <c r="A77" s="208">
        <v>4323</v>
      </c>
      <c r="B77" s="204" t="s">
        <v>333</v>
      </c>
      <c r="C77" s="209">
        <v>0</v>
      </c>
      <c r="D77" s="204"/>
      <c r="E77" s="201"/>
    </row>
    <row r="78" spans="1:5">
      <c r="A78" s="208">
        <v>4324</v>
      </c>
      <c r="B78" s="204" t="s">
        <v>334</v>
      </c>
      <c r="C78" s="209">
        <v>0</v>
      </c>
      <c r="D78" s="204"/>
      <c r="E78" s="201"/>
    </row>
    <row r="79" spans="1:5">
      <c r="A79" s="208">
        <v>4325</v>
      </c>
      <c r="B79" s="204" t="s">
        <v>335</v>
      </c>
      <c r="C79" s="209">
        <v>0</v>
      </c>
      <c r="D79" s="204"/>
      <c r="E79" s="201"/>
    </row>
    <row r="80" spans="1:5">
      <c r="A80" s="208">
        <v>4330</v>
      </c>
      <c r="B80" s="204" t="s">
        <v>336</v>
      </c>
      <c r="C80" s="209">
        <v>0</v>
      </c>
      <c r="D80" s="204"/>
      <c r="E80" s="201"/>
    </row>
    <row r="81" spans="1:5">
      <c r="A81" s="208">
        <v>4331</v>
      </c>
      <c r="B81" s="204" t="s">
        <v>336</v>
      </c>
      <c r="C81" s="209">
        <v>0</v>
      </c>
      <c r="D81" s="204"/>
      <c r="E81" s="201"/>
    </row>
    <row r="82" spans="1:5">
      <c r="A82" s="208">
        <v>4340</v>
      </c>
      <c r="B82" s="204" t="s">
        <v>337</v>
      </c>
      <c r="C82" s="209">
        <v>0</v>
      </c>
      <c r="D82" s="204"/>
      <c r="E82" s="201"/>
    </row>
    <row r="83" spans="1:5">
      <c r="A83" s="208">
        <v>4341</v>
      </c>
      <c r="B83" s="204" t="s">
        <v>338</v>
      </c>
      <c r="C83" s="209">
        <v>0</v>
      </c>
      <c r="D83" s="204"/>
      <c r="E83" s="201"/>
    </row>
    <row r="84" spans="1:5">
      <c r="A84" s="208">
        <v>4390</v>
      </c>
      <c r="B84" s="204" t="s">
        <v>339</v>
      </c>
      <c r="C84" s="209">
        <v>0</v>
      </c>
      <c r="D84" s="204"/>
      <c r="E84" s="201"/>
    </row>
    <row r="85" spans="1:5">
      <c r="A85" s="208">
        <v>4391</v>
      </c>
      <c r="B85" s="204" t="s">
        <v>340</v>
      </c>
      <c r="C85" s="209">
        <v>0</v>
      </c>
      <c r="D85" s="204"/>
      <c r="E85" s="201"/>
    </row>
    <row r="86" spans="1:5">
      <c r="A86" s="208">
        <v>4392</v>
      </c>
      <c r="B86" s="204" t="s">
        <v>341</v>
      </c>
      <c r="C86" s="209">
        <v>0</v>
      </c>
      <c r="D86" s="204"/>
      <c r="E86" s="201"/>
    </row>
    <row r="87" spans="1:5">
      <c r="A87" s="208">
        <v>4393</v>
      </c>
      <c r="B87" s="204" t="s">
        <v>342</v>
      </c>
      <c r="C87" s="209">
        <v>0</v>
      </c>
      <c r="D87" s="204"/>
      <c r="E87" s="201"/>
    </row>
    <row r="88" spans="1:5">
      <c r="A88" s="208">
        <v>4394</v>
      </c>
      <c r="B88" s="204" t="s">
        <v>343</v>
      </c>
      <c r="C88" s="209">
        <v>0</v>
      </c>
      <c r="D88" s="204"/>
      <c r="E88" s="201"/>
    </row>
    <row r="89" spans="1:5">
      <c r="A89" s="208">
        <v>4395</v>
      </c>
      <c r="B89" s="204" t="s">
        <v>344</v>
      </c>
      <c r="C89" s="209">
        <v>0</v>
      </c>
      <c r="D89" s="204"/>
      <c r="E89" s="201"/>
    </row>
    <row r="90" spans="1:5">
      <c r="A90" s="208">
        <v>4396</v>
      </c>
      <c r="B90" s="204" t="s">
        <v>345</v>
      </c>
      <c r="C90" s="209">
        <v>0</v>
      </c>
      <c r="D90" s="204"/>
      <c r="E90" s="201"/>
    </row>
    <row r="91" spans="1:5">
      <c r="A91" s="208">
        <v>4399</v>
      </c>
      <c r="B91" s="204" t="s">
        <v>339</v>
      </c>
      <c r="C91" s="209">
        <v>0</v>
      </c>
      <c r="D91" s="204"/>
      <c r="E91" s="201"/>
    </row>
    <row r="92" spans="1:5">
      <c r="A92" s="203"/>
      <c r="B92" s="204"/>
      <c r="C92" s="204"/>
      <c r="D92" s="204"/>
      <c r="E92" s="201"/>
    </row>
    <row r="93" spans="1:5">
      <c r="A93" s="203"/>
      <c r="B93" s="204"/>
      <c r="C93" s="204"/>
      <c r="D93" s="204"/>
      <c r="E93" s="201"/>
    </row>
    <row r="94" spans="1:5">
      <c r="A94" s="205" t="s">
        <v>346</v>
      </c>
      <c r="B94" s="200"/>
      <c r="C94" s="200"/>
      <c r="D94" s="200"/>
      <c r="E94" s="210"/>
    </row>
    <row r="95" spans="1:5">
      <c r="A95" s="206" t="s">
        <v>110</v>
      </c>
      <c r="B95" s="207" t="s">
        <v>111</v>
      </c>
      <c r="C95" s="207" t="s">
        <v>112</v>
      </c>
      <c r="D95" s="207" t="s">
        <v>347</v>
      </c>
      <c r="E95" s="211" t="s">
        <v>128</v>
      </c>
    </row>
    <row r="96" spans="1:5">
      <c r="A96" s="208">
        <v>5000</v>
      </c>
      <c r="B96" s="204" t="s">
        <v>348</v>
      </c>
      <c r="C96" s="209">
        <v>29531533.030000001</v>
      </c>
      <c r="D96" s="220">
        <f>C96/C96</f>
        <v>1</v>
      </c>
      <c r="E96" s="201"/>
    </row>
    <row r="97" spans="1:5">
      <c r="A97" s="208">
        <v>5100</v>
      </c>
      <c r="B97" s="204" t="s">
        <v>349</v>
      </c>
      <c r="C97" s="209">
        <v>29531533.030000001</v>
      </c>
      <c r="D97" s="220">
        <f>C97/$C$96</f>
        <v>1</v>
      </c>
      <c r="E97" s="201"/>
    </row>
    <row r="98" spans="1:5">
      <c r="A98" s="208">
        <v>5110</v>
      </c>
      <c r="B98" s="204" t="s">
        <v>350</v>
      </c>
      <c r="C98" s="209">
        <v>22153647.309999999</v>
      </c>
      <c r="D98" s="220">
        <f t="shared" ref="D98:D161" si="0">C98/$C$96</f>
        <v>0.75016922716118128</v>
      </c>
      <c r="E98" s="201"/>
    </row>
    <row r="99" spans="1:5">
      <c r="A99" s="208">
        <v>5111</v>
      </c>
      <c r="B99" s="204" t="s">
        <v>351</v>
      </c>
      <c r="C99" s="209">
        <v>12083173.210000001</v>
      </c>
      <c r="D99" s="220">
        <f t="shared" si="0"/>
        <v>0.40916173223127794</v>
      </c>
      <c r="E99" s="201"/>
    </row>
    <row r="100" spans="1:5">
      <c r="A100" s="208">
        <v>5112</v>
      </c>
      <c r="B100" s="204" t="s">
        <v>352</v>
      </c>
      <c r="C100" s="209">
        <v>91121.46</v>
      </c>
      <c r="D100" s="220">
        <f t="shared" si="0"/>
        <v>3.0855648403837707E-3</v>
      </c>
      <c r="E100" s="201"/>
    </row>
    <row r="101" spans="1:5">
      <c r="A101" s="208">
        <v>5113</v>
      </c>
      <c r="B101" s="204" t="s">
        <v>353</v>
      </c>
      <c r="C101" s="209">
        <v>3393591.54</v>
      </c>
      <c r="D101" s="220">
        <f t="shared" si="0"/>
        <v>0.11491416773225335</v>
      </c>
      <c r="E101" s="201"/>
    </row>
    <row r="102" spans="1:5">
      <c r="A102" s="208">
        <v>5114</v>
      </c>
      <c r="B102" s="204" t="s">
        <v>354</v>
      </c>
      <c r="C102" s="209">
        <v>2963824.28</v>
      </c>
      <c r="D102" s="220">
        <f t="shared" si="0"/>
        <v>0.10036134178977973</v>
      </c>
      <c r="E102" s="201"/>
    </row>
    <row r="103" spans="1:5">
      <c r="A103" s="208">
        <v>5115</v>
      </c>
      <c r="B103" s="204" t="s">
        <v>355</v>
      </c>
      <c r="C103" s="209">
        <v>450620.01</v>
      </c>
      <c r="D103" s="220">
        <f t="shared" si="0"/>
        <v>1.5258944042702817E-2</v>
      </c>
      <c r="E103" s="201"/>
    </row>
    <row r="104" spans="1:5">
      <c r="A104" s="208">
        <v>5116</v>
      </c>
      <c r="B104" s="204" t="s">
        <v>356</v>
      </c>
      <c r="C104" s="209">
        <v>3171316.81</v>
      </c>
      <c r="D104" s="220">
        <f t="shared" si="0"/>
        <v>0.10738747652478371</v>
      </c>
      <c r="E104" s="201"/>
    </row>
    <row r="105" spans="1:5">
      <c r="A105" s="208">
        <v>5120</v>
      </c>
      <c r="B105" s="204" t="s">
        <v>357</v>
      </c>
      <c r="C105" s="209">
        <v>2649205.19</v>
      </c>
      <c r="D105" s="220">
        <f t="shared" si="0"/>
        <v>8.9707675768432665E-2</v>
      </c>
      <c r="E105" s="201"/>
    </row>
    <row r="106" spans="1:5">
      <c r="A106" s="208">
        <v>5121</v>
      </c>
      <c r="B106" s="204" t="s">
        <v>358</v>
      </c>
      <c r="C106" s="209">
        <v>1059067.55</v>
      </c>
      <c r="D106" s="220">
        <f t="shared" si="0"/>
        <v>3.5862261160777946E-2</v>
      </c>
      <c r="E106" s="201"/>
    </row>
    <row r="107" spans="1:5">
      <c r="A107" s="208">
        <v>5122</v>
      </c>
      <c r="B107" s="204" t="s">
        <v>359</v>
      </c>
      <c r="C107" s="209">
        <v>204213.89</v>
      </c>
      <c r="D107" s="220">
        <f t="shared" si="0"/>
        <v>6.9151130688862852E-3</v>
      </c>
      <c r="E107" s="201"/>
    </row>
    <row r="108" spans="1:5">
      <c r="A108" s="208">
        <v>5123</v>
      </c>
      <c r="B108" s="204" t="s">
        <v>360</v>
      </c>
      <c r="C108" s="209">
        <v>0</v>
      </c>
      <c r="D108" s="220">
        <f t="shared" si="0"/>
        <v>0</v>
      </c>
      <c r="E108" s="201"/>
    </row>
    <row r="109" spans="1:5">
      <c r="A109" s="208">
        <v>5124</v>
      </c>
      <c r="B109" s="204" t="s">
        <v>361</v>
      </c>
      <c r="C109" s="209">
        <v>113557.46</v>
      </c>
      <c r="D109" s="220">
        <f t="shared" si="0"/>
        <v>3.8452951252019715E-3</v>
      </c>
      <c r="E109" s="201"/>
    </row>
    <row r="110" spans="1:5">
      <c r="A110" s="208">
        <v>5125</v>
      </c>
      <c r="B110" s="204" t="s">
        <v>362</v>
      </c>
      <c r="C110" s="209">
        <v>17644.919999999998</v>
      </c>
      <c r="D110" s="220">
        <f t="shared" si="0"/>
        <v>5.9749421007284558E-4</v>
      </c>
      <c r="E110" s="201"/>
    </row>
    <row r="111" spans="1:5">
      <c r="A111" s="208">
        <v>5126</v>
      </c>
      <c r="B111" s="204" t="s">
        <v>363</v>
      </c>
      <c r="C111" s="209">
        <v>933725.81</v>
      </c>
      <c r="D111" s="220">
        <f t="shared" si="0"/>
        <v>3.1617925457898252E-2</v>
      </c>
      <c r="E111" s="201"/>
    </row>
    <row r="112" spans="1:5">
      <c r="A112" s="208">
        <v>5127</v>
      </c>
      <c r="B112" s="204" t="s">
        <v>364</v>
      </c>
      <c r="C112" s="209">
        <v>245097.32</v>
      </c>
      <c r="D112" s="220">
        <f t="shared" si="0"/>
        <v>8.2995122451318265E-3</v>
      </c>
      <c r="E112" s="201"/>
    </row>
    <row r="113" spans="1:5">
      <c r="A113" s="208">
        <v>5128</v>
      </c>
      <c r="B113" s="204" t="s">
        <v>365</v>
      </c>
      <c r="C113" s="209">
        <v>0</v>
      </c>
      <c r="D113" s="220">
        <f t="shared" si="0"/>
        <v>0</v>
      </c>
      <c r="E113" s="201"/>
    </row>
    <row r="114" spans="1:5">
      <c r="A114" s="208">
        <v>5129</v>
      </c>
      <c r="B114" s="204" t="s">
        <v>366</v>
      </c>
      <c r="C114" s="209">
        <v>75898.240000000005</v>
      </c>
      <c r="D114" s="220">
        <f t="shared" si="0"/>
        <v>2.5700745004635477E-3</v>
      </c>
      <c r="E114" s="201"/>
    </row>
    <row r="115" spans="1:5">
      <c r="A115" s="208">
        <v>5130</v>
      </c>
      <c r="B115" s="204" t="s">
        <v>367</v>
      </c>
      <c r="C115" s="209">
        <v>4728680.53</v>
      </c>
      <c r="D115" s="220">
        <f t="shared" si="0"/>
        <v>0.16012309707038599</v>
      </c>
      <c r="E115" s="201"/>
    </row>
    <row r="116" spans="1:5">
      <c r="A116" s="208">
        <v>5131</v>
      </c>
      <c r="B116" s="204" t="s">
        <v>368</v>
      </c>
      <c r="C116" s="209">
        <v>1322883.23</v>
      </c>
      <c r="D116" s="220">
        <f t="shared" si="0"/>
        <v>4.4795616558616559E-2</v>
      </c>
      <c r="E116" s="201"/>
    </row>
    <row r="117" spans="1:5">
      <c r="A117" s="208">
        <v>5132</v>
      </c>
      <c r="B117" s="204" t="s">
        <v>369</v>
      </c>
      <c r="C117" s="209">
        <v>323636.59999999998</v>
      </c>
      <c r="D117" s="220">
        <f t="shared" si="0"/>
        <v>1.0959017930807365E-2</v>
      </c>
      <c r="E117" s="201"/>
    </row>
    <row r="118" spans="1:5">
      <c r="A118" s="208">
        <v>5133</v>
      </c>
      <c r="B118" s="204" t="s">
        <v>370</v>
      </c>
      <c r="C118" s="209">
        <v>89939.74</v>
      </c>
      <c r="D118" s="220">
        <f t="shared" si="0"/>
        <v>3.0455493085520999E-3</v>
      </c>
      <c r="E118" s="201"/>
    </row>
    <row r="119" spans="1:5">
      <c r="A119" s="208">
        <v>5134</v>
      </c>
      <c r="B119" s="204" t="s">
        <v>371</v>
      </c>
      <c r="C119" s="209">
        <v>135153.62</v>
      </c>
      <c r="D119" s="220">
        <f t="shared" si="0"/>
        <v>4.5765866561245701E-3</v>
      </c>
      <c r="E119" s="201"/>
    </row>
    <row r="120" spans="1:5">
      <c r="A120" s="208">
        <v>5135</v>
      </c>
      <c r="B120" s="204" t="s">
        <v>372</v>
      </c>
      <c r="C120" s="209">
        <v>1080837.06</v>
      </c>
      <c r="D120" s="220">
        <f t="shared" si="0"/>
        <v>3.6599422688352048E-2</v>
      </c>
      <c r="E120" s="201"/>
    </row>
    <row r="121" spans="1:5">
      <c r="A121" s="208">
        <v>5136</v>
      </c>
      <c r="B121" s="204" t="s">
        <v>373</v>
      </c>
      <c r="C121" s="209">
        <v>963131.8</v>
      </c>
      <c r="D121" s="220">
        <f t="shared" si="0"/>
        <v>3.2613674306091384E-2</v>
      </c>
      <c r="E121" s="201"/>
    </row>
    <row r="122" spans="1:5">
      <c r="A122" s="208">
        <v>5137</v>
      </c>
      <c r="B122" s="204" t="s">
        <v>374</v>
      </c>
      <c r="C122" s="209">
        <v>131592.04999999999</v>
      </c>
      <c r="D122" s="220">
        <f t="shared" si="0"/>
        <v>4.4559843834155325E-3</v>
      </c>
      <c r="E122" s="201"/>
    </row>
    <row r="123" spans="1:5">
      <c r="A123" s="208">
        <v>5138</v>
      </c>
      <c r="B123" s="204" t="s">
        <v>375</v>
      </c>
      <c r="C123" s="209">
        <v>324645.61</v>
      </c>
      <c r="D123" s="220">
        <f t="shared" si="0"/>
        <v>1.0993185137737496E-2</v>
      </c>
      <c r="E123" s="201"/>
    </row>
    <row r="124" spans="1:5">
      <c r="A124" s="208">
        <v>5139</v>
      </c>
      <c r="B124" s="204" t="s">
        <v>376</v>
      </c>
      <c r="C124" s="209">
        <v>356860.82</v>
      </c>
      <c r="D124" s="220">
        <f t="shared" si="0"/>
        <v>1.2084060100688921E-2</v>
      </c>
      <c r="E124" s="201"/>
    </row>
    <row r="125" spans="1:5">
      <c r="A125" s="208">
        <v>5200</v>
      </c>
      <c r="B125" s="204" t="s">
        <v>377</v>
      </c>
      <c r="C125" s="209">
        <v>0</v>
      </c>
      <c r="D125" s="220">
        <f t="shared" si="0"/>
        <v>0</v>
      </c>
      <c r="E125" s="201"/>
    </row>
    <row r="126" spans="1:5">
      <c r="A126" s="208">
        <v>5210</v>
      </c>
      <c r="B126" s="204" t="s">
        <v>378</v>
      </c>
      <c r="C126" s="209">
        <v>0</v>
      </c>
      <c r="D126" s="220">
        <f t="shared" si="0"/>
        <v>0</v>
      </c>
      <c r="E126" s="201"/>
    </row>
    <row r="127" spans="1:5">
      <c r="A127" s="208">
        <v>5211</v>
      </c>
      <c r="B127" s="204" t="s">
        <v>379</v>
      </c>
      <c r="C127" s="209">
        <v>0</v>
      </c>
      <c r="D127" s="220">
        <f t="shared" si="0"/>
        <v>0</v>
      </c>
      <c r="E127" s="201"/>
    </row>
    <row r="128" spans="1:5">
      <c r="A128" s="208">
        <v>5212</v>
      </c>
      <c r="B128" s="204" t="s">
        <v>380</v>
      </c>
      <c r="C128" s="209">
        <v>0</v>
      </c>
      <c r="D128" s="220">
        <f t="shared" si="0"/>
        <v>0</v>
      </c>
      <c r="E128" s="201"/>
    </row>
    <row r="129" spans="1:5">
      <c r="A129" s="208">
        <v>5220</v>
      </c>
      <c r="B129" s="204" t="s">
        <v>381</v>
      </c>
      <c r="C129" s="209">
        <v>0</v>
      </c>
      <c r="D129" s="220">
        <f t="shared" si="0"/>
        <v>0</v>
      </c>
      <c r="E129" s="201"/>
    </row>
    <row r="130" spans="1:5">
      <c r="A130" s="208">
        <v>5221</v>
      </c>
      <c r="B130" s="204" t="s">
        <v>382</v>
      </c>
      <c r="C130" s="209">
        <v>0</v>
      </c>
      <c r="D130" s="220">
        <f t="shared" si="0"/>
        <v>0</v>
      </c>
      <c r="E130" s="201"/>
    </row>
    <row r="131" spans="1:5">
      <c r="A131" s="208">
        <v>5222</v>
      </c>
      <c r="B131" s="204" t="s">
        <v>383</v>
      </c>
      <c r="C131" s="209">
        <v>0</v>
      </c>
      <c r="D131" s="220">
        <f t="shared" si="0"/>
        <v>0</v>
      </c>
      <c r="E131" s="201"/>
    </row>
    <row r="132" spans="1:5">
      <c r="A132" s="208">
        <v>5230</v>
      </c>
      <c r="B132" s="204" t="s">
        <v>318</v>
      </c>
      <c r="C132" s="209">
        <v>0</v>
      </c>
      <c r="D132" s="220">
        <f t="shared" si="0"/>
        <v>0</v>
      </c>
      <c r="E132" s="201"/>
    </row>
    <row r="133" spans="1:5">
      <c r="A133" s="208">
        <v>5231</v>
      </c>
      <c r="B133" s="204" t="s">
        <v>384</v>
      </c>
      <c r="C133" s="209">
        <v>0</v>
      </c>
      <c r="D133" s="220">
        <f t="shared" si="0"/>
        <v>0</v>
      </c>
      <c r="E133" s="201"/>
    </row>
    <row r="134" spans="1:5">
      <c r="A134" s="208">
        <v>5232</v>
      </c>
      <c r="B134" s="204" t="s">
        <v>385</v>
      </c>
      <c r="C134" s="209">
        <v>0</v>
      </c>
      <c r="D134" s="220">
        <f t="shared" si="0"/>
        <v>0</v>
      </c>
      <c r="E134" s="201"/>
    </row>
    <row r="135" spans="1:5">
      <c r="A135" s="208">
        <v>5240</v>
      </c>
      <c r="B135" s="204" t="s">
        <v>320</v>
      </c>
      <c r="C135" s="209">
        <v>0</v>
      </c>
      <c r="D135" s="220">
        <f t="shared" si="0"/>
        <v>0</v>
      </c>
      <c r="E135" s="201"/>
    </row>
    <row r="136" spans="1:5">
      <c r="A136" s="208">
        <v>5241</v>
      </c>
      <c r="B136" s="204" t="s">
        <v>386</v>
      </c>
      <c r="C136" s="209">
        <v>0</v>
      </c>
      <c r="D136" s="220">
        <f t="shared" si="0"/>
        <v>0</v>
      </c>
      <c r="E136" s="201"/>
    </row>
    <row r="137" spans="1:5">
      <c r="A137" s="208">
        <v>5242</v>
      </c>
      <c r="B137" s="204" t="s">
        <v>387</v>
      </c>
      <c r="C137" s="209">
        <v>0</v>
      </c>
      <c r="D137" s="220">
        <f t="shared" si="0"/>
        <v>0</v>
      </c>
      <c r="E137" s="201"/>
    </row>
    <row r="138" spans="1:5">
      <c r="A138" s="208">
        <v>5243</v>
      </c>
      <c r="B138" s="204" t="s">
        <v>388</v>
      </c>
      <c r="C138" s="209">
        <v>0</v>
      </c>
      <c r="D138" s="220">
        <f t="shared" si="0"/>
        <v>0</v>
      </c>
      <c r="E138" s="201"/>
    </row>
    <row r="139" spans="1:5">
      <c r="A139" s="208">
        <v>5244</v>
      </c>
      <c r="B139" s="204" t="s">
        <v>389</v>
      </c>
      <c r="C139" s="209">
        <v>0</v>
      </c>
      <c r="D139" s="220">
        <f t="shared" si="0"/>
        <v>0</v>
      </c>
      <c r="E139" s="201"/>
    </row>
    <row r="140" spans="1:5">
      <c r="A140" s="208">
        <v>5250</v>
      </c>
      <c r="B140" s="204" t="s">
        <v>321</v>
      </c>
      <c r="C140" s="209">
        <v>0</v>
      </c>
      <c r="D140" s="220">
        <f t="shared" si="0"/>
        <v>0</v>
      </c>
      <c r="E140" s="201"/>
    </row>
    <row r="141" spans="1:5">
      <c r="A141" s="208">
        <v>5251</v>
      </c>
      <c r="B141" s="204" t="s">
        <v>390</v>
      </c>
      <c r="C141" s="209">
        <v>0</v>
      </c>
      <c r="D141" s="220">
        <f t="shared" si="0"/>
        <v>0</v>
      </c>
      <c r="E141" s="201"/>
    </row>
    <row r="142" spans="1:5">
      <c r="A142" s="208">
        <v>5252</v>
      </c>
      <c r="B142" s="204" t="s">
        <v>391</v>
      </c>
      <c r="C142" s="209">
        <v>0</v>
      </c>
      <c r="D142" s="220">
        <f t="shared" si="0"/>
        <v>0</v>
      </c>
      <c r="E142" s="201"/>
    </row>
    <row r="143" spans="1:5">
      <c r="A143" s="208">
        <v>5259</v>
      </c>
      <c r="B143" s="204" t="s">
        <v>392</v>
      </c>
      <c r="C143" s="209">
        <v>0</v>
      </c>
      <c r="D143" s="220">
        <f t="shared" si="0"/>
        <v>0</v>
      </c>
      <c r="E143" s="201"/>
    </row>
    <row r="144" spans="1:5">
      <c r="A144" s="208">
        <v>5260</v>
      </c>
      <c r="B144" s="204" t="s">
        <v>393</v>
      </c>
      <c r="C144" s="209">
        <v>0</v>
      </c>
      <c r="D144" s="220">
        <f t="shared" si="0"/>
        <v>0</v>
      </c>
      <c r="E144" s="201"/>
    </row>
    <row r="145" spans="1:5">
      <c r="A145" s="208">
        <v>5261</v>
      </c>
      <c r="B145" s="204" t="s">
        <v>394</v>
      </c>
      <c r="C145" s="209">
        <v>0</v>
      </c>
      <c r="D145" s="220">
        <f t="shared" si="0"/>
        <v>0</v>
      </c>
      <c r="E145" s="201"/>
    </row>
    <row r="146" spans="1:5">
      <c r="A146" s="208">
        <v>5262</v>
      </c>
      <c r="B146" s="204" t="s">
        <v>395</v>
      </c>
      <c r="C146" s="209">
        <v>0</v>
      </c>
      <c r="D146" s="220">
        <f t="shared" si="0"/>
        <v>0</v>
      </c>
      <c r="E146" s="201"/>
    </row>
    <row r="147" spans="1:5">
      <c r="A147" s="208">
        <v>5270</v>
      </c>
      <c r="B147" s="204" t="s">
        <v>396</v>
      </c>
      <c r="C147" s="209">
        <v>0</v>
      </c>
      <c r="D147" s="220">
        <f t="shared" si="0"/>
        <v>0</v>
      </c>
      <c r="E147" s="201"/>
    </row>
    <row r="148" spans="1:5">
      <c r="A148" s="208">
        <v>5271</v>
      </c>
      <c r="B148" s="204" t="s">
        <v>397</v>
      </c>
      <c r="C148" s="209">
        <v>0</v>
      </c>
      <c r="D148" s="220">
        <f t="shared" si="0"/>
        <v>0</v>
      </c>
      <c r="E148" s="201"/>
    </row>
    <row r="149" spans="1:5">
      <c r="A149" s="208">
        <v>5280</v>
      </c>
      <c r="B149" s="204" t="s">
        <v>398</v>
      </c>
      <c r="C149" s="209">
        <v>0</v>
      </c>
      <c r="D149" s="220">
        <f t="shared" si="0"/>
        <v>0</v>
      </c>
      <c r="E149" s="201"/>
    </row>
    <row r="150" spans="1:5">
      <c r="A150" s="208">
        <v>5281</v>
      </c>
      <c r="B150" s="204" t="s">
        <v>399</v>
      </c>
      <c r="C150" s="209">
        <v>0</v>
      </c>
      <c r="D150" s="220">
        <f t="shared" si="0"/>
        <v>0</v>
      </c>
      <c r="E150" s="201"/>
    </row>
    <row r="151" spans="1:5">
      <c r="A151" s="208">
        <v>5282</v>
      </c>
      <c r="B151" s="204" t="s">
        <v>400</v>
      </c>
      <c r="C151" s="209">
        <v>0</v>
      </c>
      <c r="D151" s="220">
        <f t="shared" si="0"/>
        <v>0</v>
      </c>
      <c r="E151" s="201"/>
    </row>
    <row r="152" spans="1:5">
      <c r="A152" s="208">
        <v>5283</v>
      </c>
      <c r="B152" s="204" t="s">
        <v>401</v>
      </c>
      <c r="C152" s="209">
        <v>0</v>
      </c>
      <c r="D152" s="220">
        <f t="shared" si="0"/>
        <v>0</v>
      </c>
      <c r="E152" s="201"/>
    </row>
    <row r="153" spans="1:5">
      <c r="A153" s="208">
        <v>5284</v>
      </c>
      <c r="B153" s="204" t="s">
        <v>402</v>
      </c>
      <c r="C153" s="209">
        <v>0</v>
      </c>
      <c r="D153" s="220">
        <f t="shared" si="0"/>
        <v>0</v>
      </c>
      <c r="E153" s="201"/>
    </row>
    <row r="154" spans="1:5">
      <c r="A154" s="208">
        <v>5285</v>
      </c>
      <c r="B154" s="204" t="s">
        <v>403</v>
      </c>
      <c r="C154" s="209">
        <v>0</v>
      </c>
      <c r="D154" s="220">
        <f t="shared" si="0"/>
        <v>0</v>
      </c>
      <c r="E154" s="201"/>
    </row>
    <row r="155" spans="1:5">
      <c r="A155" s="208">
        <v>5290</v>
      </c>
      <c r="B155" s="204" t="s">
        <v>404</v>
      </c>
      <c r="C155" s="209">
        <v>0</v>
      </c>
      <c r="D155" s="220">
        <f t="shared" si="0"/>
        <v>0</v>
      </c>
      <c r="E155" s="201"/>
    </row>
    <row r="156" spans="1:5">
      <c r="A156" s="208">
        <v>5291</v>
      </c>
      <c r="B156" s="204" t="s">
        <v>405</v>
      </c>
      <c r="C156" s="209">
        <v>0</v>
      </c>
      <c r="D156" s="220">
        <f t="shared" si="0"/>
        <v>0</v>
      </c>
      <c r="E156" s="201"/>
    </row>
    <row r="157" spans="1:5">
      <c r="A157" s="208">
        <v>5292</v>
      </c>
      <c r="B157" s="204" t="s">
        <v>406</v>
      </c>
      <c r="C157" s="209">
        <v>0</v>
      </c>
      <c r="D157" s="220">
        <f t="shared" si="0"/>
        <v>0</v>
      </c>
      <c r="E157" s="201"/>
    </row>
    <row r="158" spans="1:5">
      <c r="A158" s="208">
        <v>5300</v>
      </c>
      <c r="B158" s="204" t="s">
        <v>407</v>
      </c>
      <c r="C158" s="209">
        <v>0</v>
      </c>
      <c r="D158" s="220">
        <f t="shared" si="0"/>
        <v>0</v>
      </c>
      <c r="E158" s="201"/>
    </row>
    <row r="159" spans="1:5">
      <c r="A159" s="208">
        <v>5310</v>
      </c>
      <c r="B159" s="204" t="s">
        <v>311</v>
      </c>
      <c r="C159" s="209">
        <v>0</v>
      </c>
      <c r="D159" s="220">
        <f t="shared" si="0"/>
        <v>0</v>
      </c>
      <c r="E159" s="201"/>
    </row>
    <row r="160" spans="1:5">
      <c r="A160" s="208">
        <v>5311</v>
      </c>
      <c r="B160" s="204" t="s">
        <v>408</v>
      </c>
      <c r="C160" s="209">
        <v>0</v>
      </c>
      <c r="D160" s="220">
        <f t="shared" si="0"/>
        <v>0</v>
      </c>
      <c r="E160" s="201"/>
    </row>
    <row r="161" spans="1:5">
      <c r="A161" s="208">
        <v>5312</v>
      </c>
      <c r="B161" s="204" t="s">
        <v>409</v>
      </c>
      <c r="C161" s="209">
        <v>0</v>
      </c>
      <c r="D161" s="220">
        <f t="shared" si="0"/>
        <v>0</v>
      </c>
      <c r="E161" s="201"/>
    </row>
    <row r="162" spans="1:5">
      <c r="A162" s="208">
        <v>5320</v>
      </c>
      <c r="B162" s="204" t="s">
        <v>312</v>
      </c>
      <c r="C162" s="209">
        <v>0</v>
      </c>
      <c r="D162" s="220">
        <f t="shared" ref="D162:D217" si="1">C162/$C$96</f>
        <v>0</v>
      </c>
      <c r="E162" s="201"/>
    </row>
    <row r="163" spans="1:5">
      <c r="A163" s="208">
        <v>5321</v>
      </c>
      <c r="B163" s="204" t="s">
        <v>410</v>
      </c>
      <c r="C163" s="209">
        <v>0</v>
      </c>
      <c r="D163" s="220">
        <f t="shared" si="1"/>
        <v>0</v>
      </c>
      <c r="E163" s="201"/>
    </row>
    <row r="164" spans="1:5">
      <c r="A164" s="208">
        <v>5322</v>
      </c>
      <c r="B164" s="204" t="s">
        <v>411</v>
      </c>
      <c r="C164" s="209">
        <v>0</v>
      </c>
      <c r="D164" s="220">
        <f t="shared" si="1"/>
        <v>0</v>
      </c>
      <c r="E164" s="201"/>
    </row>
    <row r="165" spans="1:5">
      <c r="A165" s="208">
        <v>5330</v>
      </c>
      <c r="B165" s="204" t="s">
        <v>313</v>
      </c>
      <c r="C165" s="209">
        <v>0</v>
      </c>
      <c r="D165" s="220">
        <f t="shared" si="1"/>
        <v>0</v>
      </c>
      <c r="E165" s="201"/>
    </row>
    <row r="166" spans="1:5">
      <c r="A166" s="208">
        <v>5331</v>
      </c>
      <c r="B166" s="204" t="s">
        <v>412</v>
      </c>
      <c r="C166" s="209">
        <v>0</v>
      </c>
      <c r="D166" s="220">
        <f t="shared" si="1"/>
        <v>0</v>
      </c>
      <c r="E166" s="201"/>
    </row>
    <row r="167" spans="1:5">
      <c r="A167" s="208">
        <v>5332</v>
      </c>
      <c r="B167" s="204" t="s">
        <v>413</v>
      </c>
      <c r="C167" s="209">
        <v>0</v>
      </c>
      <c r="D167" s="220">
        <f t="shared" si="1"/>
        <v>0</v>
      </c>
      <c r="E167" s="201"/>
    </row>
    <row r="168" spans="1:5">
      <c r="A168" s="208">
        <v>5400</v>
      </c>
      <c r="B168" s="204" t="s">
        <v>414</v>
      </c>
      <c r="C168" s="209">
        <v>0</v>
      </c>
      <c r="D168" s="220">
        <f t="shared" si="1"/>
        <v>0</v>
      </c>
      <c r="E168" s="201"/>
    </row>
    <row r="169" spans="1:5">
      <c r="A169" s="208">
        <v>5410</v>
      </c>
      <c r="B169" s="204" t="s">
        <v>415</v>
      </c>
      <c r="C169" s="209">
        <v>0</v>
      </c>
      <c r="D169" s="220">
        <f t="shared" si="1"/>
        <v>0</v>
      </c>
      <c r="E169" s="201"/>
    </row>
    <row r="170" spans="1:5">
      <c r="A170" s="208">
        <v>5411</v>
      </c>
      <c r="B170" s="204" t="s">
        <v>416</v>
      </c>
      <c r="C170" s="209">
        <v>0</v>
      </c>
      <c r="D170" s="220">
        <f t="shared" si="1"/>
        <v>0</v>
      </c>
      <c r="E170" s="201"/>
    </row>
    <row r="171" spans="1:5">
      <c r="A171" s="208">
        <v>5412</v>
      </c>
      <c r="B171" s="204" t="s">
        <v>417</v>
      </c>
      <c r="C171" s="209">
        <v>0</v>
      </c>
      <c r="D171" s="220">
        <f t="shared" si="1"/>
        <v>0</v>
      </c>
      <c r="E171" s="201"/>
    </row>
    <row r="172" spans="1:5">
      <c r="A172" s="208">
        <v>5420</v>
      </c>
      <c r="B172" s="204" t="s">
        <v>418</v>
      </c>
      <c r="C172" s="209">
        <v>0</v>
      </c>
      <c r="D172" s="220">
        <f t="shared" si="1"/>
        <v>0</v>
      </c>
      <c r="E172" s="201"/>
    </row>
    <row r="173" spans="1:5">
      <c r="A173" s="208">
        <v>5421</v>
      </c>
      <c r="B173" s="204" t="s">
        <v>419</v>
      </c>
      <c r="C173" s="209">
        <v>0</v>
      </c>
      <c r="D173" s="220">
        <f t="shared" si="1"/>
        <v>0</v>
      </c>
      <c r="E173" s="201"/>
    </row>
    <row r="174" spans="1:5">
      <c r="A174" s="208">
        <v>5422</v>
      </c>
      <c r="B174" s="204" t="s">
        <v>420</v>
      </c>
      <c r="C174" s="209">
        <v>0</v>
      </c>
      <c r="D174" s="220">
        <f t="shared" si="1"/>
        <v>0</v>
      </c>
      <c r="E174" s="201"/>
    </row>
    <row r="175" spans="1:5">
      <c r="A175" s="208">
        <v>5430</v>
      </c>
      <c r="B175" s="204" t="s">
        <v>421</v>
      </c>
      <c r="C175" s="209">
        <v>0</v>
      </c>
      <c r="D175" s="220">
        <f t="shared" si="1"/>
        <v>0</v>
      </c>
      <c r="E175" s="201"/>
    </row>
    <row r="176" spans="1:5">
      <c r="A176" s="208">
        <v>5431</v>
      </c>
      <c r="B176" s="204" t="s">
        <v>422</v>
      </c>
      <c r="C176" s="209">
        <v>0</v>
      </c>
      <c r="D176" s="220">
        <f t="shared" si="1"/>
        <v>0</v>
      </c>
      <c r="E176" s="201"/>
    </row>
    <row r="177" spans="1:5">
      <c r="A177" s="208">
        <v>5432</v>
      </c>
      <c r="B177" s="204" t="s">
        <v>423</v>
      </c>
      <c r="C177" s="209">
        <v>0</v>
      </c>
      <c r="D177" s="220">
        <f t="shared" si="1"/>
        <v>0</v>
      </c>
      <c r="E177" s="201"/>
    </row>
    <row r="178" spans="1:5">
      <c r="A178" s="208">
        <v>5440</v>
      </c>
      <c r="B178" s="204" t="s">
        <v>424</v>
      </c>
      <c r="C178" s="209">
        <v>0</v>
      </c>
      <c r="D178" s="220">
        <f t="shared" si="1"/>
        <v>0</v>
      </c>
      <c r="E178" s="201"/>
    </row>
    <row r="179" spans="1:5">
      <c r="A179" s="208">
        <v>5441</v>
      </c>
      <c r="B179" s="204" t="s">
        <v>424</v>
      </c>
      <c r="C179" s="209">
        <v>0</v>
      </c>
      <c r="D179" s="220">
        <f t="shared" si="1"/>
        <v>0</v>
      </c>
      <c r="E179" s="201"/>
    </row>
    <row r="180" spans="1:5">
      <c r="A180" s="208">
        <v>5450</v>
      </c>
      <c r="B180" s="204" t="s">
        <v>425</v>
      </c>
      <c r="C180" s="209">
        <v>0</v>
      </c>
      <c r="D180" s="220">
        <f t="shared" si="1"/>
        <v>0</v>
      </c>
      <c r="E180" s="201"/>
    </row>
    <row r="181" spans="1:5">
      <c r="A181" s="208">
        <v>5451</v>
      </c>
      <c r="B181" s="204" t="s">
        <v>426</v>
      </c>
      <c r="C181" s="209">
        <v>0</v>
      </c>
      <c r="D181" s="220">
        <f t="shared" si="1"/>
        <v>0</v>
      </c>
      <c r="E181" s="201"/>
    </row>
    <row r="182" spans="1:5">
      <c r="A182" s="208">
        <v>5452</v>
      </c>
      <c r="B182" s="204" t="s">
        <v>427</v>
      </c>
      <c r="C182" s="209">
        <v>0</v>
      </c>
      <c r="D182" s="220">
        <f t="shared" si="1"/>
        <v>0</v>
      </c>
      <c r="E182" s="201"/>
    </row>
    <row r="183" spans="1:5">
      <c r="A183" s="208">
        <v>5500</v>
      </c>
      <c r="B183" s="204" t="s">
        <v>428</v>
      </c>
      <c r="C183" s="209">
        <v>0</v>
      </c>
      <c r="D183" s="220">
        <f t="shared" si="1"/>
        <v>0</v>
      </c>
      <c r="E183" s="201"/>
    </row>
    <row r="184" spans="1:5">
      <c r="A184" s="208">
        <v>5510</v>
      </c>
      <c r="B184" s="204" t="s">
        <v>429</v>
      </c>
      <c r="C184" s="209">
        <v>0</v>
      </c>
      <c r="D184" s="220">
        <f t="shared" si="1"/>
        <v>0</v>
      </c>
      <c r="E184" s="201"/>
    </row>
    <row r="185" spans="1:5">
      <c r="A185" s="208">
        <v>5511</v>
      </c>
      <c r="B185" s="204" t="s">
        <v>430</v>
      </c>
      <c r="C185" s="209">
        <v>0</v>
      </c>
      <c r="D185" s="220">
        <f t="shared" si="1"/>
        <v>0</v>
      </c>
      <c r="E185" s="201"/>
    </row>
    <row r="186" spans="1:5">
      <c r="A186" s="208">
        <v>5512</v>
      </c>
      <c r="B186" s="204" t="s">
        <v>431</v>
      </c>
      <c r="C186" s="209">
        <v>0</v>
      </c>
      <c r="D186" s="220">
        <f t="shared" si="1"/>
        <v>0</v>
      </c>
      <c r="E186" s="201"/>
    </row>
    <row r="187" spans="1:5">
      <c r="A187" s="208">
        <v>5513</v>
      </c>
      <c r="B187" s="204" t="s">
        <v>432</v>
      </c>
      <c r="C187" s="209">
        <v>0</v>
      </c>
      <c r="D187" s="220">
        <f t="shared" si="1"/>
        <v>0</v>
      </c>
      <c r="E187" s="201"/>
    </row>
    <row r="188" spans="1:5">
      <c r="A188" s="208">
        <v>5514</v>
      </c>
      <c r="B188" s="204" t="s">
        <v>433</v>
      </c>
      <c r="C188" s="209">
        <v>0</v>
      </c>
      <c r="D188" s="220">
        <f t="shared" si="1"/>
        <v>0</v>
      </c>
      <c r="E188" s="201"/>
    </row>
    <row r="189" spans="1:5">
      <c r="A189" s="208">
        <v>5515</v>
      </c>
      <c r="B189" s="204" t="s">
        <v>434</v>
      </c>
      <c r="C189" s="209">
        <v>0</v>
      </c>
      <c r="D189" s="220">
        <f t="shared" si="1"/>
        <v>0</v>
      </c>
      <c r="E189" s="201"/>
    </row>
    <row r="190" spans="1:5">
      <c r="A190" s="208">
        <v>5516</v>
      </c>
      <c r="B190" s="204" t="s">
        <v>435</v>
      </c>
      <c r="C190" s="209">
        <v>0</v>
      </c>
      <c r="D190" s="220">
        <f t="shared" si="1"/>
        <v>0</v>
      </c>
      <c r="E190" s="201"/>
    </row>
    <row r="191" spans="1:5">
      <c r="A191" s="208">
        <v>5517</v>
      </c>
      <c r="B191" s="204" t="s">
        <v>436</v>
      </c>
      <c r="C191" s="209">
        <v>0</v>
      </c>
      <c r="D191" s="220">
        <f t="shared" si="1"/>
        <v>0</v>
      </c>
      <c r="E191" s="201"/>
    </row>
    <row r="192" spans="1:5">
      <c r="A192" s="208">
        <v>5518</v>
      </c>
      <c r="B192" s="204" t="s">
        <v>437</v>
      </c>
      <c r="C192" s="209">
        <v>0</v>
      </c>
      <c r="D192" s="220">
        <f t="shared" si="1"/>
        <v>0</v>
      </c>
      <c r="E192" s="201"/>
    </row>
    <row r="193" spans="1:5">
      <c r="A193" s="208">
        <v>5520</v>
      </c>
      <c r="B193" s="204" t="s">
        <v>438</v>
      </c>
      <c r="C193" s="209">
        <v>0</v>
      </c>
      <c r="D193" s="220">
        <f t="shared" si="1"/>
        <v>0</v>
      </c>
      <c r="E193" s="201"/>
    </row>
    <row r="194" spans="1:5">
      <c r="A194" s="208">
        <v>5521</v>
      </c>
      <c r="B194" s="204" t="s">
        <v>439</v>
      </c>
      <c r="C194" s="209">
        <v>0</v>
      </c>
      <c r="D194" s="220">
        <f t="shared" si="1"/>
        <v>0</v>
      </c>
      <c r="E194" s="201"/>
    </row>
    <row r="195" spans="1:5">
      <c r="A195" s="208">
        <v>5522</v>
      </c>
      <c r="B195" s="204" t="s">
        <v>440</v>
      </c>
      <c r="C195" s="209">
        <v>0</v>
      </c>
      <c r="D195" s="220">
        <f t="shared" si="1"/>
        <v>0</v>
      </c>
      <c r="E195" s="201"/>
    </row>
    <row r="196" spans="1:5">
      <c r="A196" s="208">
        <v>5530</v>
      </c>
      <c r="B196" s="204" t="s">
        <v>441</v>
      </c>
      <c r="C196" s="209">
        <v>0</v>
      </c>
      <c r="D196" s="220">
        <f t="shared" si="1"/>
        <v>0</v>
      </c>
      <c r="E196" s="201"/>
    </row>
    <row r="197" spans="1:5">
      <c r="A197" s="208">
        <v>5531</v>
      </c>
      <c r="B197" s="204" t="s">
        <v>442</v>
      </c>
      <c r="C197" s="209">
        <v>0</v>
      </c>
      <c r="D197" s="220">
        <f t="shared" si="1"/>
        <v>0</v>
      </c>
      <c r="E197" s="201"/>
    </row>
    <row r="198" spans="1:5">
      <c r="A198" s="208">
        <v>5532</v>
      </c>
      <c r="B198" s="204" t="s">
        <v>443</v>
      </c>
      <c r="C198" s="209">
        <v>0</v>
      </c>
      <c r="D198" s="220">
        <f t="shared" si="1"/>
        <v>0</v>
      </c>
      <c r="E198" s="201"/>
    </row>
    <row r="199" spans="1:5">
      <c r="A199" s="208">
        <v>5533</v>
      </c>
      <c r="B199" s="204" t="s">
        <v>444</v>
      </c>
      <c r="C199" s="209">
        <v>0</v>
      </c>
      <c r="D199" s="220">
        <f t="shared" si="1"/>
        <v>0</v>
      </c>
      <c r="E199" s="201"/>
    </row>
    <row r="200" spans="1:5">
      <c r="A200" s="208">
        <v>5534</v>
      </c>
      <c r="B200" s="204" t="s">
        <v>445</v>
      </c>
      <c r="C200" s="209">
        <v>0</v>
      </c>
      <c r="D200" s="220">
        <f t="shared" si="1"/>
        <v>0</v>
      </c>
      <c r="E200" s="201"/>
    </row>
    <row r="201" spans="1:5">
      <c r="A201" s="208">
        <v>5535</v>
      </c>
      <c r="B201" s="204" t="s">
        <v>446</v>
      </c>
      <c r="C201" s="209">
        <v>0</v>
      </c>
      <c r="D201" s="220">
        <f t="shared" si="1"/>
        <v>0</v>
      </c>
      <c r="E201" s="201"/>
    </row>
    <row r="202" spans="1:5">
      <c r="A202" s="208">
        <v>5540</v>
      </c>
      <c r="B202" s="204" t="s">
        <v>447</v>
      </c>
      <c r="C202" s="209">
        <v>0</v>
      </c>
      <c r="D202" s="220">
        <f t="shared" si="1"/>
        <v>0</v>
      </c>
      <c r="E202" s="201"/>
    </row>
    <row r="203" spans="1:5">
      <c r="A203" s="208">
        <v>5541</v>
      </c>
      <c r="B203" s="204" t="s">
        <v>447</v>
      </c>
      <c r="C203" s="209">
        <v>0</v>
      </c>
      <c r="D203" s="220">
        <f t="shared" si="1"/>
        <v>0</v>
      </c>
      <c r="E203" s="201"/>
    </row>
    <row r="204" spans="1:5">
      <c r="A204" s="208">
        <v>5550</v>
      </c>
      <c r="B204" s="204" t="s">
        <v>448</v>
      </c>
      <c r="C204" s="209">
        <v>0</v>
      </c>
      <c r="D204" s="220">
        <f t="shared" si="1"/>
        <v>0</v>
      </c>
      <c r="E204" s="201"/>
    </row>
    <row r="205" spans="1:5">
      <c r="A205" s="208">
        <v>5551</v>
      </c>
      <c r="B205" s="204" t="s">
        <v>448</v>
      </c>
      <c r="C205" s="209">
        <v>0</v>
      </c>
      <c r="D205" s="220">
        <f t="shared" si="1"/>
        <v>0</v>
      </c>
      <c r="E205" s="201"/>
    </row>
    <row r="206" spans="1:5">
      <c r="A206" s="208">
        <v>5590</v>
      </c>
      <c r="B206" s="204" t="s">
        <v>449</v>
      </c>
      <c r="C206" s="209">
        <v>0</v>
      </c>
      <c r="D206" s="220">
        <f t="shared" si="1"/>
        <v>0</v>
      </c>
      <c r="E206" s="201"/>
    </row>
    <row r="207" spans="1:5">
      <c r="A207" s="208">
        <v>5591</v>
      </c>
      <c r="B207" s="204" t="s">
        <v>450</v>
      </c>
      <c r="C207" s="209">
        <v>0</v>
      </c>
      <c r="D207" s="220">
        <f t="shared" si="1"/>
        <v>0</v>
      </c>
      <c r="E207" s="201"/>
    </row>
    <row r="208" spans="1:5">
      <c r="A208" s="208">
        <v>5592</v>
      </c>
      <c r="B208" s="204" t="s">
        <v>451</v>
      </c>
      <c r="C208" s="209">
        <v>0</v>
      </c>
      <c r="D208" s="220">
        <f t="shared" si="1"/>
        <v>0</v>
      </c>
      <c r="E208" s="201"/>
    </row>
    <row r="209" spans="1:5">
      <c r="A209" s="208">
        <v>5593</v>
      </c>
      <c r="B209" s="204" t="s">
        <v>452</v>
      </c>
      <c r="C209" s="209">
        <v>0</v>
      </c>
      <c r="D209" s="220">
        <f t="shared" si="1"/>
        <v>0</v>
      </c>
      <c r="E209" s="201"/>
    </row>
    <row r="210" spans="1:5">
      <c r="A210" s="208">
        <v>5594</v>
      </c>
      <c r="B210" s="204" t="s">
        <v>453</v>
      </c>
      <c r="C210" s="209">
        <v>0</v>
      </c>
      <c r="D210" s="220">
        <f t="shared" si="1"/>
        <v>0</v>
      </c>
      <c r="E210" s="201"/>
    </row>
    <row r="211" spans="1:5">
      <c r="A211" s="208">
        <v>5595</v>
      </c>
      <c r="B211" s="204" t="s">
        <v>454</v>
      </c>
      <c r="C211" s="209">
        <v>0</v>
      </c>
      <c r="D211" s="220">
        <f t="shared" si="1"/>
        <v>0</v>
      </c>
      <c r="E211" s="201"/>
    </row>
    <row r="212" spans="1:5">
      <c r="A212" s="208">
        <v>5596</v>
      </c>
      <c r="B212" s="204" t="s">
        <v>344</v>
      </c>
      <c r="C212" s="209">
        <v>0</v>
      </c>
      <c r="D212" s="220">
        <f t="shared" si="1"/>
        <v>0</v>
      </c>
      <c r="E212" s="201"/>
    </row>
    <row r="213" spans="1:5">
      <c r="A213" s="208">
        <v>5597</v>
      </c>
      <c r="B213" s="204" t="s">
        <v>455</v>
      </c>
      <c r="C213" s="209">
        <v>0</v>
      </c>
      <c r="D213" s="220">
        <f t="shared" si="1"/>
        <v>0</v>
      </c>
      <c r="E213" s="201"/>
    </row>
    <row r="214" spans="1:5">
      <c r="A214" s="208">
        <v>5599</v>
      </c>
      <c r="B214" s="204" t="s">
        <v>456</v>
      </c>
      <c r="C214" s="209">
        <v>0</v>
      </c>
      <c r="D214" s="220">
        <f t="shared" si="1"/>
        <v>0</v>
      </c>
      <c r="E214" s="201"/>
    </row>
    <row r="215" spans="1:5">
      <c r="A215" s="208">
        <v>5600</v>
      </c>
      <c r="B215" s="204" t="s">
        <v>457</v>
      </c>
      <c r="C215" s="209">
        <v>0</v>
      </c>
      <c r="D215" s="220">
        <f t="shared" si="1"/>
        <v>0</v>
      </c>
      <c r="E215" s="201"/>
    </row>
    <row r="216" spans="1:5">
      <c r="A216" s="208">
        <v>5610</v>
      </c>
      <c r="B216" s="204" t="s">
        <v>458</v>
      </c>
      <c r="C216" s="209">
        <v>0</v>
      </c>
      <c r="D216" s="220">
        <f t="shared" si="1"/>
        <v>0</v>
      </c>
      <c r="E216" s="201"/>
    </row>
    <row r="217" spans="1:5">
      <c r="A217" s="221">
        <v>5611</v>
      </c>
      <c r="B217" s="213" t="s">
        <v>459</v>
      </c>
      <c r="C217" s="222">
        <v>0</v>
      </c>
      <c r="D217" s="223">
        <f t="shared" si="1"/>
        <v>0</v>
      </c>
      <c r="E217" s="214"/>
    </row>
    <row r="220" spans="1:5">
      <c r="A220" s="147" t="s">
        <v>104</v>
      </c>
    </row>
    <row r="222" spans="1:5">
      <c r="B222" s="215" t="s">
        <v>1442</v>
      </c>
      <c r="D222" s="216" t="s">
        <v>1443</v>
      </c>
    </row>
    <row r="223" spans="1:5">
      <c r="B223" s="215" t="s">
        <v>1444</v>
      </c>
      <c r="D223" s="216" t="s">
        <v>1445</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scale="73" fitToHeight="0" orientation="landscape"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workbookViewId="0">
      <selection activeCell="B22" sqref="B22"/>
    </sheetView>
  </sheetViews>
  <sheetFormatPr baseColWidth="10" defaultColWidth="9.140625" defaultRowHeight="11.25"/>
  <cols>
    <col min="1" max="1" width="10" style="226" customWidth="1"/>
    <col min="2" max="2" width="48.140625" style="226" customWidth="1"/>
    <col min="3" max="3" width="22.85546875" style="226" customWidth="1"/>
    <col min="4" max="5" width="16.7109375" style="226" customWidth="1"/>
    <col min="6" max="16384" width="9.140625" style="226"/>
  </cols>
  <sheetData>
    <row r="1" spans="1:5" ht="18.95" customHeight="1">
      <c r="A1" s="768" t="str">
        <f>'ESF-PPM'!A1</f>
        <v>PATRONATO DEL PARQUE ECOLOGICO METROPOLITANO DE LEON, GTO.18</v>
      </c>
      <c r="B1" s="769"/>
      <c r="C1" s="769"/>
      <c r="D1" s="224" t="s">
        <v>42</v>
      </c>
      <c r="E1" s="225">
        <f>'ESF-PPM'!H1</f>
        <v>2018</v>
      </c>
    </row>
    <row r="2" spans="1:5" ht="18.95" customHeight="1">
      <c r="A2" s="770" t="s">
        <v>460</v>
      </c>
      <c r="B2" s="771"/>
      <c r="C2" s="771"/>
      <c r="D2" s="227" t="s">
        <v>44</v>
      </c>
      <c r="E2" s="228" t="str">
        <f>'ESF-PPM'!H2</f>
        <v>Trimestral</v>
      </c>
    </row>
    <row r="3" spans="1:5" ht="18.95" customHeight="1">
      <c r="A3" s="770" t="str">
        <f>'ESF-PPM'!A3</f>
        <v>CORRESPONDIENTE DEL 01 DE ENERO DEL 2018 AL 31 DE DICIEMBRE DEL 2018</v>
      </c>
      <c r="B3" s="771"/>
      <c r="C3" s="771"/>
      <c r="D3" s="227" t="s">
        <v>47</v>
      </c>
      <c r="E3" s="228">
        <f>'ESF-PPM'!H3</f>
        <v>5</v>
      </c>
    </row>
    <row r="4" spans="1:5">
      <c r="A4" s="229"/>
      <c r="B4" s="230"/>
      <c r="C4" s="230"/>
      <c r="D4" s="230"/>
      <c r="E4" s="231"/>
    </row>
    <row r="5" spans="1:5">
      <c r="A5" s="232" t="s">
        <v>108</v>
      </c>
      <c r="B5" s="233"/>
      <c r="C5" s="233"/>
      <c r="D5" s="233"/>
      <c r="E5" s="234"/>
    </row>
    <row r="6" spans="1:5">
      <c r="A6" s="235" t="s">
        <v>461</v>
      </c>
      <c r="B6" s="233"/>
      <c r="C6" s="233"/>
      <c r="D6" s="233"/>
      <c r="E6" s="234"/>
    </row>
    <row r="7" spans="1:5">
      <c r="A7" s="236" t="s">
        <v>110</v>
      </c>
      <c r="B7" s="237" t="s">
        <v>111</v>
      </c>
      <c r="C7" s="237" t="s">
        <v>112</v>
      </c>
      <c r="D7" s="237" t="s">
        <v>113</v>
      </c>
      <c r="E7" s="238" t="s">
        <v>234</v>
      </c>
    </row>
    <row r="8" spans="1:5">
      <c r="A8" s="239">
        <v>3110</v>
      </c>
      <c r="B8" s="230" t="s">
        <v>312</v>
      </c>
      <c r="C8" s="240">
        <v>0</v>
      </c>
      <c r="D8" s="230"/>
      <c r="E8" s="231"/>
    </row>
    <row r="9" spans="1:5">
      <c r="A9" s="239">
        <v>3120</v>
      </c>
      <c r="B9" s="230" t="s">
        <v>463</v>
      </c>
      <c r="C9" s="240">
        <v>-2882173.46</v>
      </c>
      <c r="D9" s="230"/>
      <c r="E9" s="231"/>
    </row>
    <row r="10" spans="1:5">
      <c r="A10" s="239">
        <v>3130</v>
      </c>
      <c r="B10" s="230" t="s">
        <v>464</v>
      </c>
      <c r="C10" s="240">
        <v>0</v>
      </c>
      <c r="D10" s="230"/>
      <c r="E10" s="231"/>
    </row>
    <row r="11" spans="1:5">
      <c r="A11" s="239"/>
      <c r="B11" s="230"/>
      <c r="C11" s="240"/>
      <c r="D11" s="230"/>
      <c r="E11" s="231"/>
    </row>
    <row r="12" spans="1:5">
      <c r="A12" s="235" t="s">
        <v>465</v>
      </c>
      <c r="B12" s="233"/>
      <c r="C12" s="233"/>
      <c r="D12" s="233"/>
      <c r="E12" s="234"/>
    </row>
    <row r="13" spans="1:5">
      <c r="A13" s="236" t="s">
        <v>110</v>
      </c>
      <c r="B13" s="237" t="s">
        <v>111</v>
      </c>
      <c r="C13" s="237" t="s">
        <v>112</v>
      </c>
      <c r="D13" s="237" t="s">
        <v>466</v>
      </c>
      <c r="E13" s="238"/>
    </row>
    <row r="14" spans="1:5">
      <c r="A14" s="239">
        <v>3210</v>
      </c>
      <c r="B14" s="230" t="s">
        <v>467</v>
      </c>
      <c r="C14" s="240">
        <v>3586865.79</v>
      </c>
      <c r="D14" s="230"/>
      <c r="E14" s="231"/>
    </row>
    <row r="15" spans="1:5">
      <c r="A15" s="239">
        <v>3220</v>
      </c>
      <c r="B15" s="230" t="s">
        <v>468</v>
      </c>
      <c r="C15" s="240">
        <v>15123983.710000001</v>
      </c>
      <c r="D15" s="230"/>
      <c r="E15" s="231"/>
    </row>
    <row r="16" spans="1:5">
      <c r="A16" s="239">
        <v>3230</v>
      </c>
      <c r="B16" s="230" t="s">
        <v>469</v>
      </c>
      <c r="C16" s="240">
        <v>0</v>
      </c>
      <c r="D16" s="230"/>
      <c r="E16" s="231"/>
    </row>
    <row r="17" spans="1:5">
      <c r="A17" s="239">
        <v>3231</v>
      </c>
      <c r="B17" s="230" t="s">
        <v>470</v>
      </c>
      <c r="C17" s="240">
        <v>0</v>
      </c>
      <c r="D17" s="230"/>
      <c r="E17" s="231"/>
    </row>
    <row r="18" spans="1:5">
      <c r="A18" s="239">
        <v>3232</v>
      </c>
      <c r="B18" s="230" t="s">
        <v>471</v>
      </c>
      <c r="C18" s="240">
        <v>0</v>
      </c>
      <c r="D18" s="230"/>
      <c r="E18" s="231"/>
    </row>
    <row r="19" spans="1:5">
      <c r="A19" s="239">
        <v>3233</v>
      </c>
      <c r="B19" s="230" t="s">
        <v>472</v>
      </c>
      <c r="C19" s="240">
        <v>0</v>
      </c>
      <c r="D19" s="230"/>
      <c r="E19" s="231"/>
    </row>
    <row r="20" spans="1:5">
      <c r="A20" s="239">
        <v>3239</v>
      </c>
      <c r="B20" s="230" t="s">
        <v>473</v>
      </c>
      <c r="C20" s="240">
        <v>0</v>
      </c>
      <c r="D20" s="230"/>
      <c r="E20" s="231"/>
    </row>
    <row r="21" spans="1:5">
      <c r="A21" s="239">
        <v>3240</v>
      </c>
      <c r="B21" s="230" t="s">
        <v>474</v>
      </c>
      <c r="C21" s="240">
        <v>0</v>
      </c>
      <c r="D21" s="230"/>
      <c r="E21" s="231"/>
    </row>
    <row r="22" spans="1:5">
      <c r="A22" s="239">
        <v>3241</v>
      </c>
      <c r="B22" s="230" t="s">
        <v>475</v>
      </c>
      <c r="C22" s="240">
        <v>0</v>
      </c>
      <c r="D22" s="230"/>
      <c r="E22" s="231"/>
    </row>
    <row r="23" spans="1:5">
      <c r="A23" s="239">
        <v>3242</v>
      </c>
      <c r="B23" s="230" t="s">
        <v>476</v>
      </c>
      <c r="C23" s="240">
        <v>0</v>
      </c>
      <c r="D23" s="230"/>
      <c r="E23" s="231"/>
    </row>
    <row r="24" spans="1:5">
      <c r="A24" s="239">
        <v>3243</v>
      </c>
      <c r="B24" s="230" t="s">
        <v>477</v>
      </c>
      <c r="C24" s="240">
        <v>0</v>
      </c>
      <c r="D24" s="230"/>
      <c r="E24" s="231"/>
    </row>
    <row r="25" spans="1:5">
      <c r="A25" s="239">
        <v>3250</v>
      </c>
      <c r="B25" s="230" t="s">
        <v>478</v>
      </c>
      <c r="C25" s="240">
        <v>0</v>
      </c>
      <c r="D25" s="230"/>
      <c r="E25" s="231"/>
    </row>
    <row r="26" spans="1:5">
      <c r="A26" s="239">
        <v>3251</v>
      </c>
      <c r="B26" s="230" t="s">
        <v>479</v>
      </c>
      <c r="C26" s="240">
        <v>0</v>
      </c>
      <c r="D26" s="230"/>
      <c r="E26" s="231"/>
    </row>
    <row r="27" spans="1:5">
      <c r="A27" s="241">
        <v>3252</v>
      </c>
      <c r="B27" s="242" t="s">
        <v>480</v>
      </c>
      <c r="C27" s="243">
        <v>0</v>
      </c>
      <c r="D27" s="242"/>
      <c r="E27" s="244"/>
    </row>
    <row r="30" spans="1:5">
      <c r="A30" s="147" t="s">
        <v>104</v>
      </c>
    </row>
    <row r="32" spans="1:5">
      <c r="B32" s="215" t="s">
        <v>1442</v>
      </c>
      <c r="D32" s="216" t="s">
        <v>1443</v>
      </c>
    </row>
    <row r="33" spans="2:4">
      <c r="B33" s="215" t="s">
        <v>1444</v>
      </c>
      <c r="D33" s="216" t="s">
        <v>1445</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fitToHeight="0" orientation="landscape"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5"/>
  <sheetViews>
    <sheetView workbookViewId="0">
      <selection activeCell="B22" sqref="B22"/>
    </sheetView>
  </sheetViews>
  <sheetFormatPr baseColWidth="10" defaultColWidth="9.140625" defaultRowHeight="11.25"/>
  <cols>
    <col min="1" max="1" width="10" style="226" customWidth="1"/>
    <col min="2" max="2" width="63.42578125" style="226" bestFit="1" customWidth="1"/>
    <col min="3" max="3" width="15.28515625" style="226" bestFit="1" customWidth="1"/>
    <col min="4" max="4" width="16.42578125" style="226" bestFit="1" customWidth="1"/>
    <col min="5" max="5" width="19.140625" style="226" customWidth="1"/>
    <col min="6" max="16384" width="9.140625" style="226"/>
  </cols>
  <sheetData>
    <row r="1" spans="1:5" s="245" customFormat="1" ht="18.95" customHeight="1">
      <c r="A1" s="772" t="str">
        <f>'ESF-PPM'!A1</f>
        <v>PATRONATO DEL PARQUE ECOLOGICO METROPOLITANO DE LEON, GTO.18</v>
      </c>
      <c r="B1" s="773"/>
      <c r="C1" s="773"/>
      <c r="D1" s="224" t="s">
        <v>42</v>
      </c>
      <c r="E1" s="225">
        <f>'ESF-PPM'!H1</f>
        <v>2018</v>
      </c>
    </row>
    <row r="2" spans="1:5" s="245" customFormat="1" ht="18.95" customHeight="1">
      <c r="A2" s="774" t="s">
        <v>481</v>
      </c>
      <c r="B2" s="775"/>
      <c r="C2" s="775"/>
      <c r="D2" s="227" t="s">
        <v>44</v>
      </c>
      <c r="E2" s="228" t="str">
        <f>'ESF-PPM'!H2</f>
        <v>Trimestral</v>
      </c>
    </row>
    <row r="3" spans="1:5" s="245" customFormat="1" ht="18.95" customHeight="1">
      <c r="A3" s="774" t="str">
        <f>'ESF-PPM'!A3</f>
        <v>CORRESPONDIENTE DEL 01 DE ENERO DEL 2018 AL 31 DE DICIEMBRE DEL 2018</v>
      </c>
      <c r="B3" s="775"/>
      <c r="C3" s="775"/>
      <c r="D3" s="227" t="s">
        <v>47</v>
      </c>
      <c r="E3" s="228">
        <f>'ESF-PPM'!H3</f>
        <v>5</v>
      </c>
    </row>
    <row r="4" spans="1:5">
      <c r="A4" s="232" t="s">
        <v>108</v>
      </c>
      <c r="B4" s="233"/>
      <c r="C4" s="233"/>
      <c r="D4" s="233"/>
      <c r="E4" s="234"/>
    </row>
    <row r="5" spans="1:5">
      <c r="A5" s="229"/>
      <c r="B5" s="230"/>
      <c r="C5" s="230"/>
      <c r="D5" s="230"/>
      <c r="E5" s="231"/>
    </row>
    <row r="6" spans="1:5">
      <c r="A6" s="235" t="s">
        <v>482</v>
      </c>
      <c r="B6" s="233"/>
      <c r="C6" s="233"/>
      <c r="D6" s="233"/>
      <c r="E6" s="234"/>
    </row>
    <row r="7" spans="1:5">
      <c r="A7" s="236" t="s">
        <v>110</v>
      </c>
      <c r="B7" s="237" t="s">
        <v>111</v>
      </c>
      <c r="C7" s="237" t="s">
        <v>483</v>
      </c>
      <c r="D7" s="237" t="s">
        <v>484</v>
      </c>
      <c r="E7" s="238"/>
    </row>
    <row r="8" spans="1:5">
      <c r="A8" s="239">
        <v>1111</v>
      </c>
      <c r="B8" s="230" t="s">
        <v>485</v>
      </c>
      <c r="C8" s="240">
        <v>29000</v>
      </c>
      <c r="D8" s="240">
        <v>0</v>
      </c>
      <c r="E8" s="231"/>
    </row>
    <row r="9" spans="1:5">
      <c r="A9" s="239">
        <v>1112</v>
      </c>
      <c r="B9" s="230" t="s">
        <v>486</v>
      </c>
      <c r="C9" s="240">
        <v>0</v>
      </c>
      <c r="D9" s="240">
        <v>0</v>
      </c>
      <c r="E9" s="231"/>
    </row>
    <row r="10" spans="1:5">
      <c r="A10" s="239">
        <v>1113</v>
      </c>
      <c r="B10" s="230" t="s">
        <v>487</v>
      </c>
      <c r="C10" s="240">
        <v>7016740.1699999999</v>
      </c>
      <c r="D10" s="240">
        <v>0</v>
      </c>
      <c r="E10" s="231"/>
    </row>
    <row r="11" spans="1:5">
      <c r="A11" s="239">
        <v>1114</v>
      </c>
      <c r="B11" s="230" t="s">
        <v>114</v>
      </c>
      <c r="C11" s="240">
        <v>0</v>
      </c>
      <c r="D11" s="240">
        <v>0</v>
      </c>
      <c r="E11" s="231"/>
    </row>
    <row r="12" spans="1:5">
      <c r="A12" s="239">
        <v>1115</v>
      </c>
      <c r="B12" s="230" t="s">
        <v>116</v>
      </c>
      <c r="C12" s="240">
        <v>0</v>
      </c>
      <c r="D12" s="240">
        <v>0</v>
      </c>
      <c r="E12" s="231"/>
    </row>
    <row r="13" spans="1:5">
      <c r="A13" s="239">
        <v>1116</v>
      </c>
      <c r="B13" s="230" t="s">
        <v>488</v>
      </c>
      <c r="C13" s="240">
        <v>0</v>
      </c>
      <c r="D13" s="240">
        <v>0</v>
      </c>
      <c r="E13" s="231"/>
    </row>
    <row r="14" spans="1:5">
      <c r="A14" s="239">
        <v>1119</v>
      </c>
      <c r="B14" s="230" t="s">
        <v>489</v>
      </c>
      <c r="C14" s="240">
        <v>0</v>
      </c>
      <c r="D14" s="240">
        <v>0</v>
      </c>
      <c r="E14" s="231"/>
    </row>
    <row r="15" spans="1:5">
      <c r="A15" s="239">
        <v>1110</v>
      </c>
      <c r="B15" s="230" t="s">
        <v>490</v>
      </c>
      <c r="C15" s="240">
        <v>7045740.1699999999</v>
      </c>
      <c r="D15" s="240">
        <v>0</v>
      </c>
      <c r="E15" s="231"/>
    </row>
    <row r="16" spans="1:5">
      <c r="A16" s="229"/>
      <c r="B16" s="230"/>
      <c r="C16" s="230"/>
      <c r="D16" s="230"/>
      <c r="E16" s="231"/>
    </row>
    <row r="17" spans="1:5">
      <c r="A17" s="229"/>
      <c r="B17" s="230"/>
      <c r="C17" s="230"/>
      <c r="D17" s="230"/>
      <c r="E17" s="231"/>
    </row>
    <row r="18" spans="1:5">
      <c r="A18" s="235" t="s">
        <v>491</v>
      </c>
      <c r="B18" s="233"/>
      <c r="C18" s="233"/>
      <c r="D18" s="233"/>
      <c r="E18" s="234"/>
    </row>
    <row r="19" spans="1:5">
      <c r="A19" s="236" t="s">
        <v>110</v>
      </c>
      <c r="B19" s="237" t="s">
        <v>111</v>
      </c>
      <c r="C19" s="237" t="s">
        <v>112</v>
      </c>
      <c r="D19" s="237" t="s">
        <v>492</v>
      </c>
      <c r="E19" s="238" t="s">
        <v>493</v>
      </c>
    </row>
    <row r="20" spans="1:5">
      <c r="A20" s="239">
        <v>1230</v>
      </c>
      <c r="B20" s="230" t="s">
        <v>165</v>
      </c>
      <c r="C20" s="240">
        <v>549429.13</v>
      </c>
      <c r="D20" s="230"/>
      <c r="E20" s="231">
        <v>549429.13</v>
      </c>
    </row>
    <row r="21" spans="1:5">
      <c r="A21" s="239">
        <v>1231</v>
      </c>
      <c r="B21" s="230" t="s">
        <v>168</v>
      </c>
      <c r="C21" s="240">
        <v>0</v>
      </c>
      <c r="D21" s="230"/>
      <c r="E21" s="231">
        <v>0</v>
      </c>
    </row>
    <row r="22" spans="1:5">
      <c r="A22" s="239">
        <v>1232</v>
      </c>
      <c r="B22" s="230" t="s">
        <v>170</v>
      </c>
      <c r="C22" s="240">
        <v>0</v>
      </c>
      <c r="D22" s="230"/>
      <c r="E22" s="231">
        <v>0</v>
      </c>
    </row>
    <row r="23" spans="1:5">
      <c r="A23" s="239">
        <v>1233</v>
      </c>
      <c r="B23" s="230" t="s">
        <v>171</v>
      </c>
      <c r="C23" s="240">
        <v>0</v>
      </c>
      <c r="D23" s="230"/>
      <c r="E23" s="231">
        <v>0</v>
      </c>
    </row>
    <row r="24" spans="1:5">
      <c r="A24" s="239">
        <v>1234</v>
      </c>
      <c r="B24" s="230" t="s">
        <v>172</v>
      </c>
      <c r="C24" s="240">
        <v>0</v>
      </c>
      <c r="D24" s="230"/>
      <c r="E24" s="231">
        <v>0</v>
      </c>
    </row>
    <row r="25" spans="1:5">
      <c r="A25" s="239">
        <v>1235</v>
      </c>
      <c r="B25" s="230" t="s">
        <v>173</v>
      </c>
      <c r="C25" s="240">
        <v>0</v>
      </c>
      <c r="D25" s="230"/>
      <c r="E25" s="231">
        <v>0</v>
      </c>
    </row>
    <row r="26" spans="1:5">
      <c r="A26" s="239">
        <v>1236</v>
      </c>
      <c r="B26" s="230" t="s">
        <v>174</v>
      </c>
      <c r="C26" s="240">
        <v>0</v>
      </c>
      <c r="D26" s="230"/>
      <c r="E26" s="231">
        <v>0</v>
      </c>
    </row>
    <row r="27" spans="1:5">
      <c r="A27" s="239">
        <v>1239</v>
      </c>
      <c r="B27" s="230" t="s">
        <v>175</v>
      </c>
      <c r="C27" s="240">
        <v>0</v>
      </c>
      <c r="D27" s="230"/>
      <c r="E27" s="231">
        <v>0</v>
      </c>
    </row>
    <row r="28" spans="1:5">
      <c r="A28" s="239">
        <v>1240</v>
      </c>
      <c r="B28" s="230" t="s">
        <v>176</v>
      </c>
      <c r="C28" s="240">
        <v>10397566.539999999</v>
      </c>
      <c r="D28" s="230"/>
      <c r="E28" s="231">
        <v>10397566.539999999</v>
      </c>
    </row>
    <row r="29" spans="1:5">
      <c r="A29" s="239">
        <v>1241</v>
      </c>
      <c r="B29" s="230" t="s">
        <v>177</v>
      </c>
      <c r="C29" s="240">
        <v>267397.03999999998</v>
      </c>
      <c r="D29" s="230"/>
      <c r="E29" s="231">
        <v>267397.03999999998</v>
      </c>
    </row>
    <row r="30" spans="1:5">
      <c r="A30" s="239">
        <v>1242</v>
      </c>
      <c r="B30" s="230" t="s">
        <v>179</v>
      </c>
      <c r="C30" s="240">
        <v>1223733.55</v>
      </c>
      <c r="D30" s="230"/>
      <c r="E30" s="231">
        <v>1223733.55</v>
      </c>
    </row>
    <row r="31" spans="1:5">
      <c r="A31" s="239">
        <v>1243</v>
      </c>
      <c r="B31" s="230" t="s">
        <v>181</v>
      </c>
      <c r="C31" s="240">
        <v>0</v>
      </c>
      <c r="D31" s="230"/>
      <c r="E31" s="231">
        <v>0</v>
      </c>
    </row>
    <row r="32" spans="1:5">
      <c r="A32" s="239">
        <v>1244</v>
      </c>
      <c r="B32" s="230" t="s">
        <v>182</v>
      </c>
      <c r="C32" s="240">
        <v>810992.05</v>
      </c>
      <c r="D32" s="230"/>
      <c r="E32" s="231">
        <v>810992.05</v>
      </c>
    </row>
    <row r="33" spans="1:5">
      <c r="A33" s="239">
        <v>1245</v>
      </c>
      <c r="B33" s="230" t="s">
        <v>184</v>
      </c>
      <c r="C33" s="240">
        <v>0</v>
      </c>
      <c r="D33" s="230"/>
      <c r="E33" s="231">
        <v>0</v>
      </c>
    </row>
    <row r="34" spans="1:5">
      <c r="A34" s="239">
        <v>1246</v>
      </c>
      <c r="B34" s="230" t="s">
        <v>186</v>
      </c>
      <c r="C34" s="240">
        <v>7959171.9000000004</v>
      </c>
      <c r="D34" s="230"/>
      <c r="E34" s="231">
        <v>7959171.9000000004</v>
      </c>
    </row>
    <row r="35" spans="1:5">
      <c r="A35" s="239">
        <v>1247</v>
      </c>
      <c r="B35" s="230" t="s">
        <v>188</v>
      </c>
      <c r="C35" s="240">
        <v>90480</v>
      </c>
      <c r="D35" s="230"/>
      <c r="E35" s="231">
        <v>90480</v>
      </c>
    </row>
    <row r="36" spans="1:5">
      <c r="A36" s="239">
        <v>1248</v>
      </c>
      <c r="B36" s="230" t="s">
        <v>189</v>
      </c>
      <c r="C36" s="240">
        <v>45792</v>
      </c>
      <c r="D36" s="230"/>
      <c r="E36" s="231">
        <v>45792</v>
      </c>
    </row>
    <row r="37" spans="1:5">
      <c r="A37" s="239">
        <v>1250</v>
      </c>
      <c r="B37" s="230" t="s">
        <v>193</v>
      </c>
      <c r="C37" s="240">
        <v>426880</v>
      </c>
      <c r="D37" s="230"/>
      <c r="E37" s="231">
        <v>426880</v>
      </c>
    </row>
    <row r="38" spans="1:5">
      <c r="A38" s="239">
        <v>1251</v>
      </c>
      <c r="B38" s="230" t="s">
        <v>194</v>
      </c>
      <c r="C38" s="240">
        <v>426880</v>
      </c>
      <c r="D38" s="230"/>
      <c r="E38" s="231">
        <v>426880</v>
      </c>
    </row>
    <row r="39" spans="1:5">
      <c r="A39" s="239">
        <v>1252</v>
      </c>
      <c r="B39" s="230" t="s">
        <v>195</v>
      </c>
      <c r="C39" s="240">
        <v>0</v>
      </c>
      <c r="D39" s="230"/>
      <c r="E39" s="231">
        <v>0</v>
      </c>
    </row>
    <row r="40" spans="1:5">
      <c r="A40" s="239">
        <v>1253</v>
      </c>
      <c r="B40" s="230" t="s">
        <v>196</v>
      </c>
      <c r="C40" s="240">
        <v>0</v>
      </c>
      <c r="D40" s="230"/>
      <c r="E40" s="231">
        <v>0</v>
      </c>
    </row>
    <row r="41" spans="1:5">
      <c r="A41" s="239">
        <v>1254</v>
      </c>
      <c r="B41" s="230" t="s">
        <v>197</v>
      </c>
      <c r="C41" s="240">
        <v>0</v>
      </c>
      <c r="D41" s="230"/>
      <c r="E41" s="231">
        <v>0</v>
      </c>
    </row>
    <row r="42" spans="1:5">
      <c r="A42" s="239">
        <v>1259</v>
      </c>
      <c r="B42" s="230" t="s">
        <v>198</v>
      </c>
      <c r="C42" s="240">
        <v>0</v>
      </c>
      <c r="D42" s="230"/>
      <c r="E42" s="231">
        <v>0</v>
      </c>
    </row>
    <row r="43" spans="1:5">
      <c r="A43" s="229"/>
      <c r="B43" s="230"/>
      <c r="C43" s="230"/>
      <c r="D43" s="230"/>
      <c r="E43" s="231"/>
    </row>
    <row r="44" spans="1:5">
      <c r="A44" s="235" t="s">
        <v>494</v>
      </c>
      <c r="B44" s="233"/>
      <c r="C44" s="233"/>
      <c r="D44" s="233"/>
      <c r="E44" s="234"/>
    </row>
    <row r="45" spans="1:5">
      <c r="A45" s="236" t="s">
        <v>110</v>
      </c>
      <c r="B45" s="237" t="s">
        <v>111</v>
      </c>
      <c r="C45" s="237" t="s">
        <v>483</v>
      </c>
      <c r="D45" s="237" t="s">
        <v>484</v>
      </c>
      <c r="E45" s="238"/>
    </row>
    <row r="46" spans="1:5">
      <c r="A46" s="239">
        <v>5500</v>
      </c>
      <c r="B46" s="230" t="s">
        <v>428</v>
      </c>
      <c r="C46" s="240">
        <v>0</v>
      </c>
      <c r="D46" s="240">
        <v>0</v>
      </c>
      <c r="E46" s="231"/>
    </row>
    <row r="47" spans="1:5">
      <c r="A47" s="239">
        <v>5510</v>
      </c>
      <c r="B47" s="230" t="s">
        <v>429</v>
      </c>
      <c r="C47" s="240">
        <v>0</v>
      </c>
      <c r="D47" s="240">
        <v>0</v>
      </c>
      <c r="E47" s="231"/>
    </row>
    <row r="48" spans="1:5">
      <c r="A48" s="239">
        <v>5511</v>
      </c>
      <c r="B48" s="230" t="s">
        <v>430</v>
      </c>
      <c r="C48" s="240">
        <v>0</v>
      </c>
      <c r="D48" s="240">
        <v>0</v>
      </c>
      <c r="E48" s="231"/>
    </row>
    <row r="49" spans="1:5">
      <c r="A49" s="239">
        <v>5512</v>
      </c>
      <c r="B49" s="230" t="s">
        <v>431</v>
      </c>
      <c r="C49" s="240">
        <v>0</v>
      </c>
      <c r="D49" s="240">
        <v>0</v>
      </c>
      <c r="E49" s="231"/>
    </row>
    <row r="50" spans="1:5">
      <c r="A50" s="239">
        <v>5513</v>
      </c>
      <c r="B50" s="230" t="s">
        <v>432</v>
      </c>
      <c r="C50" s="240">
        <v>0</v>
      </c>
      <c r="D50" s="240">
        <v>0</v>
      </c>
      <c r="E50" s="231"/>
    </row>
    <row r="51" spans="1:5">
      <c r="A51" s="239">
        <v>5514</v>
      </c>
      <c r="B51" s="230" t="s">
        <v>433</v>
      </c>
      <c r="C51" s="240">
        <v>0</v>
      </c>
      <c r="D51" s="240">
        <v>0</v>
      </c>
      <c r="E51" s="231"/>
    </row>
    <row r="52" spans="1:5">
      <c r="A52" s="239">
        <v>5515</v>
      </c>
      <c r="B52" s="230" t="s">
        <v>434</v>
      </c>
      <c r="C52" s="240">
        <v>0</v>
      </c>
      <c r="D52" s="240">
        <v>0</v>
      </c>
      <c r="E52" s="231"/>
    </row>
    <row r="53" spans="1:5">
      <c r="A53" s="239">
        <v>5516</v>
      </c>
      <c r="B53" s="230" t="s">
        <v>435</v>
      </c>
      <c r="C53" s="240">
        <v>0</v>
      </c>
      <c r="D53" s="240">
        <v>0</v>
      </c>
      <c r="E53" s="231"/>
    </row>
    <row r="54" spans="1:5">
      <c r="A54" s="239">
        <v>5517</v>
      </c>
      <c r="B54" s="230" t="s">
        <v>436</v>
      </c>
      <c r="C54" s="240">
        <v>0</v>
      </c>
      <c r="D54" s="240">
        <v>0</v>
      </c>
      <c r="E54" s="231"/>
    </row>
    <row r="55" spans="1:5">
      <c r="A55" s="239">
        <v>5518</v>
      </c>
      <c r="B55" s="230" t="s">
        <v>437</v>
      </c>
      <c r="C55" s="240">
        <v>0</v>
      </c>
      <c r="D55" s="240">
        <v>0</v>
      </c>
      <c r="E55" s="231"/>
    </row>
    <row r="56" spans="1:5">
      <c r="A56" s="239">
        <v>5520</v>
      </c>
      <c r="B56" s="230" t="s">
        <v>438</v>
      </c>
      <c r="C56" s="240">
        <v>0</v>
      </c>
      <c r="D56" s="240">
        <v>0</v>
      </c>
      <c r="E56" s="231"/>
    </row>
    <row r="57" spans="1:5">
      <c r="A57" s="239">
        <v>5521</v>
      </c>
      <c r="B57" s="230" t="s">
        <v>439</v>
      </c>
      <c r="C57" s="240">
        <v>0</v>
      </c>
      <c r="D57" s="240">
        <v>0</v>
      </c>
      <c r="E57" s="231"/>
    </row>
    <row r="58" spans="1:5">
      <c r="A58" s="239">
        <v>5522</v>
      </c>
      <c r="B58" s="230" t="s">
        <v>440</v>
      </c>
      <c r="C58" s="240">
        <v>0</v>
      </c>
      <c r="D58" s="240">
        <v>0</v>
      </c>
      <c r="E58" s="231"/>
    </row>
    <row r="59" spans="1:5">
      <c r="A59" s="239">
        <v>5530</v>
      </c>
      <c r="B59" s="230" t="s">
        <v>441</v>
      </c>
      <c r="C59" s="240">
        <v>0</v>
      </c>
      <c r="D59" s="240">
        <v>0</v>
      </c>
      <c r="E59" s="231"/>
    </row>
    <row r="60" spans="1:5">
      <c r="A60" s="239">
        <v>5531</v>
      </c>
      <c r="B60" s="230" t="s">
        <v>442</v>
      </c>
      <c r="C60" s="240">
        <v>0</v>
      </c>
      <c r="D60" s="240">
        <v>0</v>
      </c>
      <c r="E60" s="231"/>
    </row>
    <row r="61" spans="1:5">
      <c r="A61" s="239">
        <v>5532</v>
      </c>
      <c r="B61" s="230" t="s">
        <v>443</v>
      </c>
      <c r="C61" s="240">
        <v>0</v>
      </c>
      <c r="D61" s="240">
        <v>0</v>
      </c>
      <c r="E61" s="231"/>
    </row>
    <row r="62" spans="1:5">
      <c r="A62" s="239">
        <v>5533</v>
      </c>
      <c r="B62" s="230" t="s">
        <v>444</v>
      </c>
      <c r="C62" s="240">
        <v>0</v>
      </c>
      <c r="D62" s="240">
        <v>0</v>
      </c>
      <c r="E62" s="231"/>
    </row>
    <row r="63" spans="1:5">
      <c r="A63" s="239">
        <v>5534</v>
      </c>
      <c r="B63" s="230" t="s">
        <v>445</v>
      </c>
      <c r="C63" s="240">
        <v>0</v>
      </c>
      <c r="D63" s="240">
        <v>0</v>
      </c>
      <c r="E63" s="231"/>
    </row>
    <row r="64" spans="1:5">
      <c r="A64" s="239">
        <v>5535</v>
      </c>
      <c r="B64" s="230" t="s">
        <v>446</v>
      </c>
      <c r="C64" s="240">
        <v>0</v>
      </c>
      <c r="D64" s="240">
        <v>0</v>
      </c>
      <c r="E64" s="231"/>
    </row>
    <row r="65" spans="1:5">
      <c r="A65" s="239">
        <v>5540</v>
      </c>
      <c r="B65" s="230" t="s">
        <v>447</v>
      </c>
      <c r="C65" s="240">
        <v>0</v>
      </c>
      <c r="D65" s="240">
        <v>0</v>
      </c>
      <c r="E65" s="231"/>
    </row>
    <row r="66" spans="1:5">
      <c r="A66" s="239">
        <v>5541</v>
      </c>
      <c r="B66" s="230" t="s">
        <v>447</v>
      </c>
      <c r="C66" s="240">
        <v>0</v>
      </c>
      <c r="D66" s="240">
        <v>0</v>
      </c>
      <c r="E66" s="231"/>
    </row>
    <row r="67" spans="1:5">
      <c r="A67" s="239">
        <v>5550</v>
      </c>
      <c r="B67" s="230" t="s">
        <v>448</v>
      </c>
      <c r="C67" s="240">
        <v>0</v>
      </c>
      <c r="D67" s="240">
        <v>0</v>
      </c>
      <c r="E67" s="231"/>
    </row>
    <row r="68" spans="1:5">
      <c r="A68" s="239">
        <v>5551</v>
      </c>
      <c r="B68" s="230" t="s">
        <v>448</v>
      </c>
      <c r="C68" s="240">
        <v>0</v>
      </c>
      <c r="D68" s="240">
        <v>0</v>
      </c>
      <c r="E68" s="231"/>
    </row>
    <row r="69" spans="1:5">
      <c r="A69" s="239">
        <v>5590</v>
      </c>
      <c r="B69" s="230" t="s">
        <v>449</v>
      </c>
      <c r="C69" s="240">
        <v>0</v>
      </c>
      <c r="D69" s="240">
        <v>0</v>
      </c>
      <c r="E69" s="231"/>
    </row>
    <row r="70" spans="1:5">
      <c r="A70" s="239">
        <v>5591</v>
      </c>
      <c r="B70" s="230" t="s">
        <v>450</v>
      </c>
      <c r="C70" s="240">
        <v>0</v>
      </c>
      <c r="D70" s="240">
        <v>0</v>
      </c>
      <c r="E70" s="231"/>
    </row>
    <row r="71" spans="1:5">
      <c r="A71" s="239">
        <v>5592</v>
      </c>
      <c r="B71" s="230" t="s">
        <v>451</v>
      </c>
      <c r="C71" s="240">
        <v>0</v>
      </c>
      <c r="D71" s="240">
        <v>0</v>
      </c>
      <c r="E71" s="231"/>
    </row>
    <row r="72" spans="1:5">
      <c r="A72" s="239">
        <v>5593</v>
      </c>
      <c r="B72" s="230" t="s">
        <v>452</v>
      </c>
      <c r="C72" s="240">
        <v>0</v>
      </c>
      <c r="D72" s="240">
        <v>0</v>
      </c>
      <c r="E72" s="231"/>
    </row>
    <row r="73" spans="1:5">
      <c r="A73" s="239">
        <v>5594</v>
      </c>
      <c r="B73" s="230" t="s">
        <v>453</v>
      </c>
      <c r="C73" s="240">
        <v>0</v>
      </c>
      <c r="D73" s="240">
        <v>0</v>
      </c>
      <c r="E73" s="231"/>
    </row>
    <row r="74" spans="1:5">
      <c r="A74" s="239">
        <v>5595</v>
      </c>
      <c r="B74" s="230" t="s">
        <v>454</v>
      </c>
      <c r="C74" s="240">
        <v>0</v>
      </c>
      <c r="D74" s="240">
        <v>0</v>
      </c>
      <c r="E74" s="231"/>
    </row>
    <row r="75" spans="1:5">
      <c r="A75" s="239">
        <v>5596</v>
      </c>
      <c r="B75" s="230" t="s">
        <v>344</v>
      </c>
      <c r="C75" s="240">
        <v>0</v>
      </c>
      <c r="D75" s="240">
        <v>0</v>
      </c>
      <c r="E75" s="231"/>
    </row>
    <row r="76" spans="1:5">
      <c r="A76" s="239">
        <v>5597</v>
      </c>
      <c r="B76" s="230" t="s">
        <v>455</v>
      </c>
      <c r="C76" s="240">
        <v>0</v>
      </c>
      <c r="D76" s="240">
        <v>0</v>
      </c>
      <c r="E76" s="231"/>
    </row>
    <row r="77" spans="1:5">
      <c r="A77" s="239">
        <v>5599</v>
      </c>
      <c r="B77" s="230" t="s">
        <v>456</v>
      </c>
      <c r="C77" s="240">
        <v>0</v>
      </c>
      <c r="D77" s="240">
        <v>0</v>
      </c>
      <c r="E77" s="231"/>
    </row>
    <row r="78" spans="1:5">
      <c r="A78" s="239">
        <v>5600</v>
      </c>
      <c r="B78" s="230" t="s">
        <v>457</v>
      </c>
      <c r="C78" s="240">
        <v>0</v>
      </c>
      <c r="D78" s="240">
        <v>0</v>
      </c>
      <c r="E78" s="231"/>
    </row>
    <row r="79" spans="1:5">
      <c r="A79" s="239">
        <v>5610</v>
      </c>
      <c r="B79" s="230" t="s">
        <v>458</v>
      </c>
      <c r="C79" s="240">
        <v>0</v>
      </c>
      <c r="D79" s="240">
        <v>0</v>
      </c>
      <c r="E79" s="231"/>
    </row>
    <row r="80" spans="1:5">
      <c r="A80" s="241">
        <v>5611</v>
      </c>
      <c r="B80" s="242" t="s">
        <v>459</v>
      </c>
      <c r="C80" s="243">
        <v>0</v>
      </c>
      <c r="D80" s="243">
        <v>0</v>
      </c>
      <c r="E80" s="244"/>
    </row>
    <row r="82" spans="1:4">
      <c r="A82" s="147" t="s">
        <v>104</v>
      </c>
    </row>
    <row r="84" spans="1:4">
      <c r="B84" s="215" t="s">
        <v>1442</v>
      </c>
      <c r="D84" s="216" t="s">
        <v>1443</v>
      </c>
    </row>
    <row r="85" spans="1:4">
      <c r="B85" s="215" t="s">
        <v>1444</v>
      </c>
      <c r="D85" s="216" t="s">
        <v>1445</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ageMargins left="0.7" right="0.7" top="0.75" bottom="0.75" header="0.3" footer="0.3"/>
  <pageSetup scale="99" fitToHeight="0" orientation="landscape"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election activeCell="B22" sqref="B22"/>
    </sheetView>
  </sheetViews>
  <sheetFormatPr baseColWidth="10" defaultRowHeight="11.25"/>
  <cols>
    <col min="1" max="1" width="1.7109375" style="253" customWidth="1"/>
    <col min="2" max="2" width="63.140625" style="253" customWidth="1"/>
    <col min="3" max="4" width="17.7109375" style="253" customWidth="1"/>
    <col min="5" max="16384" width="11.42578125" style="253"/>
  </cols>
  <sheetData>
    <row r="1" spans="1:4" s="246" customFormat="1" ht="18.95" customHeight="1">
      <c r="A1" s="777" t="s">
        <v>2609</v>
      </c>
      <c r="B1" s="778"/>
      <c r="C1" s="778"/>
      <c r="D1" s="779"/>
    </row>
    <row r="2" spans="1:4" s="246" customFormat="1" ht="18.95" customHeight="1">
      <c r="A2" s="780" t="s">
        <v>495</v>
      </c>
      <c r="B2" s="781"/>
      <c r="C2" s="781"/>
      <c r="D2" s="782"/>
    </row>
    <row r="3" spans="1:4" s="246" customFormat="1" ht="18.95" customHeight="1">
      <c r="A3" s="780" t="s">
        <v>2600</v>
      </c>
      <c r="B3" s="781"/>
      <c r="C3" s="781"/>
      <c r="D3" s="782"/>
    </row>
    <row r="4" spans="1:4" s="247" customFormat="1" ht="18.95" customHeight="1">
      <c r="A4" s="783" t="s">
        <v>496</v>
      </c>
      <c r="B4" s="784"/>
      <c r="C4" s="784"/>
      <c r="D4" s="785"/>
    </row>
    <row r="5" spans="1:4" s="249" customFormat="1">
      <c r="A5" s="45"/>
      <c r="B5" s="46"/>
      <c r="C5" s="46"/>
      <c r="D5" s="248"/>
    </row>
    <row r="6" spans="1:4">
      <c r="A6" s="250" t="s">
        <v>497</v>
      </c>
      <c r="B6" s="250"/>
      <c r="C6" s="251"/>
      <c r="D6" s="252">
        <v>33116910.82</v>
      </c>
    </row>
    <row r="7" spans="1:4">
      <c r="A7" s="254"/>
      <c r="B7" s="255"/>
      <c r="C7" s="256"/>
      <c r="D7" s="257"/>
    </row>
    <row r="8" spans="1:4">
      <c r="A8" s="258" t="s">
        <v>498</v>
      </c>
      <c r="B8" s="259"/>
      <c r="C8" s="260"/>
      <c r="D8" s="261">
        <f>SUM(C9:C13)</f>
        <v>0</v>
      </c>
    </row>
    <row r="9" spans="1:4">
      <c r="A9" s="262"/>
      <c r="B9" s="263" t="s">
        <v>499</v>
      </c>
      <c r="C9" s="264">
        <v>0</v>
      </c>
      <c r="D9" s="265"/>
    </row>
    <row r="10" spans="1:4">
      <c r="A10" s="262"/>
      <c r="B10" s="263" t="s">
        <v>500</v>
      </c>
      <c r="C10" s="264">
        <v>0</v>
      </c>
      <c r="D10" s="266"/>
    </row>
    <row r="11" spans="1:4">
      <c r="A11" s="262"/>
      <c r="B11" s="263" t="s">
        <v>501</v>
      </c>
      <c r="C11" s="264">
        <v>0</v>
      </c>
      <c r="D11" s="266"/>
    </row>
    <row r="12" spans="1:4">
      <c r="A12" s="262"/>
      <c r="B12" s="263" t="s">
        <v>502</v>
      </c>
      <c r="C12" s="264">
        <v>0</v>
      </c>
      <c r="D12" s="266"/>
    </row>
    <row r="13" spans="1:4">
      <c r="A13" s="267" t="s">
        <v>503</v>
      </c>
      <c r="B13" s="263"/>
      <c r="C13" s="264">
        <v>0</v>
      </c>
      <c r="D13" s="266"/>
    </row>
    <row r="14" spans="1:4">
      <c r="A14" s="254"/>
      <c r="B14" s="268"/>
      <c r="C14" s="269"/>
      <c r="D14" s="270"/>
    </row>
    <row r="15" spans="1:4">
      <c r="A15" s="258" t="s">
        <v>504</v>
      </c>
      <c r="B15" s="259"/>
      <c r="C15" s="260"/>
      <c r="D15" s="261">
        <f>SUM(D16:D19)</f>
        <v>0</v>
      </c>
    </row>
    <row r="16" spans="1:4">
      <c r="A16" s="262"/>
      <c r="B16" s="263" t="s">
        <v>505</v>
      </c>
      <c r="C16" s="264">
        <v>0</v>
      </c>
      <c r="D16" s="265"/>
    </row>
    <row r="17" spans="1:4">
      <c r="A17" s="262"/>
      <c r="B17" s="263" t="s">
        <v>506</v>
      </c>
      <c r="C17" s="264">
        <v>0</v>
      </c>
      <c r="D17" s="266"/>
    </row>
    <row r="18" spans="1:4">
      <c r="A18" s="262"/>
      <c r="B18" s="263" t="s">
        <v>507</v>
      </c>
      <c r="C18" s="264">
        <v>0</v>
      </c>
      <c r="D18" s="266"/>
    </row>
    <row r="19" spans="1:4">
      <c r="A19" s="267" t="s">
        <v>508</v>
      </c>
      <c r="B19" s="271"/>
      <c r="C19" s="272">
        <v>0</v>
      </c>
      <c r="D19" s="266"/>
    </row>
    <row r="20" spans="1:4">
      <c r="A20" s="254"/>
      <c r="B20" s="273"/>
      <c r="C20" s="274"/>
      <c r="D20" s="270"/>
    </row>
    <row r="21" spans="1:4">
      <c r="A21" s="250" t="s">
        <v>509</v>
      </c>
      <c r="B21" s="250"/>
      <c r="C21" s="275"/>
      <c r="D21" s="252">
        <f>+D6+D8-D15</f>
        <v>33116910.82</v>
      </c>
    </row>
    <row r="23" spans="1:4">
      <c r="A23" s="147" t="s">
        <v>104</v>
      </c>
      <c r="B23" s="147"/>
    </row>
    <row r="25" spans="1:4">
      <c r="B25" s="215" t="s">
        <v>1442</v>
      </c>
      <c r="C25" s="776" t="s">
        <v>1443</v>
      </c>
      <c r="D25" s="776"/>
    </row>
    <row r="26" spans="1:4">
      <c r="B26" s="215" t="s">
        <v>1444</v>
      </c>
      <c r="C26" s="776" t="s">
        <v>1445</v>
      </c>
      <c r="D26" s="776"/>
    </row>
  </sheetData>
  <mergeCells count="6">
    <mergeCell ref="C26:D26"/>
    <mergeCell ref="A1:D1"/>
    <mergeCell ref="A2:D2"/>
    <mergeCell ref="A3:D3"/>
    <mergeCell ref="A4:D4"/>
    <mergeCell ref="C25:D25"/>
  </mergeCells>
  <pageMargins left="0.7" right="0.7" top="0.75" bottom="0.75" header="0.3" footer="0.3"/>
  <pageSetup orientation="landscape"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showGridLines="0" workbookViewId="0">
      <selection activeCell="B22" sqref="B22"/>
    </sheetView>
  </sheetViews>
  <sheetFormatPr baseColWidth="10" defaultRowHeight="11.25"/>
  <cols>
    <col min="1" max="1" width="1.7109375" style="253" customWidth="1"/>
    <col min="2" max="2" width="62.140625" style="253" customWidth="1"/>
    <col min="3" max="3" width="17.7109375" style="253" customWidth="1"/>
    <col min="4" max="4" width="17.7109375" style="294" customWidth="1"/>
    <col min="5" max="16384" width="11.42578125" style="253"/>
  </cols>
  <sheetData>
    <row r="1" spans="1:4" s="276" customFormat="1" ht="18.95" customHeight="1">
      <c r="A1" s="786" t="s">
        <v>2609</v>
      </c>
      <c r="B1" s="787"/>
      <c r="C1" s="787"/>
      <c r="D1" s="788"/>
    </row>
    <row r="2" spans="1:4" s="276" customFormat="1" ht="18.95" customHeight="1">
      <c r="A2" s="789" t="s">
        <v>510</v>
      </c>
      <c r="B2" s="790"/>
      <c r="C2" s="790"/>
      <c r="D2" s="791"/>
    </row>
    <row r="3" spans="1:4" s="276" customFormat="1" ht="18.95" customHeight="1">
      <c r="A3" s="789" t="s">
        <v>2600</v>
      </c>
      <c r="B3" s="790"/>
      <c r="C3" s="790"/>
      <c r="D3" s="791"/>
    </row>
    <row r="4" spans="1:4" s="277" customFormat="1">
      <c r="A4" s="792"/>
      <c r="B4" s="755"/>
      <c r="C4" s="755"/>
      <c r="D4" s="793"/>
    </row>
    <row r="5" spans="1:4">
      <c r="A5" s="278" t="s">
        <v>511</v>
      </c>
      <c r="B5" s="279"/>
      <c r="C5" s="280"/>
      <c r="D5" s="281">
        <v>31990437.949999999</v>
      </c>
    </row>
    <row r="6" spans="1:4">
      <c r="A6" s="262"/>
      <c r="B6" s="255"/>
      <c r="C6" s="282"/>
      <c r="D6" s="283"/>
    </row>
    <row r="7" spans="1:4">
      <c r="A7" s="258" t="s">
        <v>512</v>
      </c>
      <c r="B7" s="284"/>
      <c r="C7" s="280"/>
      <c r="D7" s="285">
        <f>SUM(C8:C24)</f>
        <v>985420</v>
      </c>
    </row>
    <row r="8" spans="1:4">
      <c r="A8" s="262"/>
      <c r="B8" s="286" t="s">
        <v>513</v>
      </c>
      <c r="C8" s="264">
        <v>0</v>
      </c>
      <c r="D8" s="287"/>
    </row>
    <row r="9" spans="1:4">
      <c r="A9" s="262"/>
      <c r="B9" s="286" t="s">
        <v>514</v>
      </c>
      <c r="C9" s="264">
        <v>0</v>
      </c>
      <c r="D9" s="288"/>
    </row>
    <row r="10" spans="1:4">
      <c r="A10" s="262"/>
      <c r="B10" s="286" t="s">
        <v>515</v>
      </c>
      <c r="C10" s="264">
        <v>0</v>
      </c>
      <c r="D10" s="288"/>
    </row>
    <row r="11" spans="1:4">
      <c r="A11" s="262"/>
      <c r="B11" s="286" t="s">
        <v>516</v>
      </c>
      <c r="C11" s="264">
        <v>0</v>
      </c>
      <c r="D11" s="288"/>
    </row>
    <row r="12" spans="1:4">
      <c r="A12" s="262"/>
      <c r="B12" s="286" t="s">
        <v>517</v>
      </c>
      <c r="C12" s="264">
        <v>0</v>
      </c>
      <c r="D12" s="288"/>
    </row>
    <row r="13" spans="1:4">
      <c r="A13" s="262"/>
      <c r="B13" s="286" t="s">
        <v>518</v>
      </c>
      <c r="C13" s="264">
        <v>0</v>
      </c>
      <c r="D13" s="288"/>
    </row>
    <row r="14" spans="1:4">
      <c r="A14" s="262"/>
      <c r="B14" s="286" t="s">
        <v>519</v>
      </c>
      <c r="C14" s="264">
        <v>0</v>
      </c>
      <c r="D14" s="288"/>
    </row>
    <row r="15" spans="1:4">
      <c r="A15" s="262"/>
      <c r="B15" s="286" t="s">
        <v>520</v>
      </c>
      <c r="C15" s="264">
        <v>985420</v>
      </c>
      <c r="D15" s="288"/>
    </row>
    <row r="16" spans="1:4">
      <c r="A16" s="262"/>
      <c r="B16" s="286" t="s">
        <v>521</v>
      </c>
      <c r="C16" s="264">
        <v>0</v>
      </c>
      <c r="D16" s="288"/>
    </row>
    <row r="17" spans="1:4">
      <c r="A17" s="262"/>
      <c r="B17" s="286" t="s">
        <v>522</v>
      </c>
      <c r="C17" s="264">
        <v>0</v>
      </c>
      <c r="D17" s="288"/>
    </row>
    <row r="18" spans="1:4">
      <c r="A18" s="262"/>
      <c r="B18" s="286" t="s">
        <v>523</v>
      </c>
      <c r="C18" s="264">
        <v>0</v>
      </c>
      <c r="D18" s="288"/>
    </row>
    <row r="19" spans="1:4">
      <c r="A19" s="262"/>
      <c r="B19" s="286" t="s">
        <v>524</v>
      </c>
      <c r="C19" s="264">
        <v>0</v>
      </c>
      <c r="D19" s="288"/>
    </row>
    <row r="20" spans="1:4">
      <c r="A20" s="262"/>
      <c r="B20" s="286" t="s">
        <v>525</v>
      </c>
      <c r="C20" s="264">
        <v>0</v>
      </c>
      <c r="D20" s="288"/>
    </row>
    <row r="21" spans="1:4">
      <c r="A21" s="262"/>
      <c r="B21" s="286" t="s">
        <v>526</v>
      </c>
      <c r="C21" s="264">
        <v>0</v>
      </c>
      <c r="D21" s="288"/>
    </row>
    <row r="22" spans="1:4">
      <c r="A22" s="262"/>
      <c r="B22" s="286" t="s">
        <v>527</v>
      </c>
      <c r="C22" s="264">
        <v>0</v>
      </c>
      <c r="D22" s="288"/>
    </row>
    <row r="23" spans="1:4">
      <c r="A23" s="262"/>
      <c r="B23" s="286" t="s">
        <v>528</v>
      </c>
      <c r="C23" s="264">
        <v>0</v>
      </c>
      <c r="D23" s="288"/>
    </row>
    <row r="24" spans="1:4">
      <c r="A24" s="262"/>
      <c r="B24" s="289" t="s">
        <v>529</v>
      </c>
      <c r="C24" s="264">
        <v>0</v>
      </c>
      <c r="D24" s="288"/>
    </row>
    <row r="25" spans="1:4">
      <c r="A25" s="262"/>
      <c r="B25" s="290"/>
      <c r="C25" s="291"/>
      <c r="D25" s="292"/>
    </row>
    <row r="26" spans="1:4">
      <c r="A26" s="258" t="s">
        <v>530</v>
      </c>
      <c r="B26" s="284"/>
      <c r="C26" s="293"/>
      <c r="D26" s="285">
        <f>SUM(C27:C33)</f>
        <v>0</v>
      </c>
    </row>
    <row r="27" spans="1:4">
      <c r="A27" s="262"/>
      <c r="B27" s="286" t="s">
        <v>531</v>
      </c>
      <c r="C27" s="264">
        <v>0</v>
      </c>
      <c r="D27" s="287"/>
    </row>
    <row r="28" spans="1:4">
      <c r="A28" s="262"/>
      <c r="B28" s="286" t="s">
        <v>438</v>
      </c>
      <c r="C28" s="264">
        <v>0</v>
      </c>
      <c r="D28" s="288"/>
    </row>
    <row r="29" spans="1:4">
      <c r="A29" s="262"/>
      <c r="B29" s="286" t="s">
        <v>532</v>
      </c>
      <c r="C29" s="264">
        <v>0</v>
      </c>
      <c r="D29" s="288"/>
    </row>
    <row r="30" spans="1:4">
      <c r="A30" s="262"/>
      <c r="B30" s="286" t="s">
        <v>533</v>
      </c>
      <c r="C30" s="264">
        <v>0</v>
      </c>
      <c r="D30" s="288"/>
    </row>
    <row r="31" spans="1:4">
      <c r="A31" s="262"/>
      <c r="B31" s="286" t="s">
        <v>534</v>
      </c>
      <c r="C31" s="264">
        <v>0</v>
      </c>
      <c r="D31" s="288"/>
    </row>
    <row r="32" spans="1:4">
      <c r="A32" s="262"/>
      <c r="B32" s="286" t="s">
        <v>535</v>
      </c>
      <c r="C32" s="264">
        <v>0</v>
      </c>
      <c r="D32" s="288"/>
    </row>
    <row r="33" spans="1:4">
      <c r="A33" s="262"/>
      <c r="B33" s="289" t="s">
        <v>536</v>
      </c>
      <c r="C33" s="272">
        <v>0</v>
      </c>
      <c r="D33" s="288"/>
    </row>
    <row r="34" spans="1:4">
      <c r="A34" s="262"/>
      <c r="B34" s="290"/>
      <c r="C34" s="291"/>
      <c r="D34" s="292"/>
    </row>
    <row r="35" spans="1:4">
      <c r="A35" s="279" t="s">
        <v>537</v>
      </c>
      <c r="B35" s="279"/>
      <c r="C35" s="280"/>
      <c r="D35" s="281">
        <f>+D5-D7+D26</f>
        <v>31005017.949999999</v>
      </c>
    </row>
    <row r="37" spans="1:4">
      <c r="A37" s="147" t="s">
        <v>104</v>
      </c>
    </row>
    <row r="39" spans="1:4">
      <c r="B39" s="215" t="s">
        <v>1442</v>
      </c>
      <c r="C39" s="776" t="s">
        <v>1443</v>
      </c>
      <c r="D39" s="776"/>
    </row>
    <row r="40" spans="1:4">
      <c r="B40" s="215" t="s">
        <v>1444</v>
      </c>
      <c r="C40" s="776" t="s">
        <v>1445</v>
      </c>
      <c r="D40" s="776"/>
    </row>
  </sheetData>
  <mergeCells count="6">
    <mergeCell ref="C40:D40"/>
    <mergeCell ref="A1:D1"/>
    <mergeCell ref="A2:D2"/>
    <mergeCell ref="A3:D3"/>
    <mergeCell ref="A4:D4"/>
    <mergeCell ref="C39:D39"/>
  </mergeCells>
  <pageMargins left="0.7" right="0.7" top="0.75" bottom="0.75" header="0.3" footer="0.3"/>
  <pageSetup fitToHeight="0" orientation="landscape" horizontalDpi="300" verticalDpi="3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opLeftCell="A28" workbookViewId="0">
      <selection activeCell="B22" sqref="B22"/>
    </sheetView>
  </sheetViews>
  <sheetFormatPr baseColWidth="10" defaultColWidth="9.140625" defaultRowHeight="11.25"/>
  <cols>
    <col min="1" max="1" width="10" style="226" customWidth="1"/>
    <col min="2" max="2" width="68.5703125" style="226" bestFit="1" customWidth="1"/>
    <col min="3" max="3" width="17.42578125" style="226" bestFit="1" customWidth="1"/>
    <col min="4" max="5" width="23.7109375" style="226" bestFit="1" customWidth="1"/>
    <col min="6" max="6" width="19.28515625" style="226" customWidth="1"/>
    <col min="7" max="7" width="20.5703125" style="226" customWidth="1"/>
    <col min="8" max="10" width="20.28515625" style="226" customWidth="1"/>
    <col min="11" max="16384" width="9.140625" style="226"/>
  </cols>
  <sheetData>
    <row r="1" spans="1:10" ht="18.95" customHeight="1">
      <c r="A1" s="768" t="s">
        <v>2609</v>
      </c>
      <c r="B1" s="794"/>
      <c r="C1" s="794"/>
      <c r="D1" s="794"/>
      <c r="E1" s="794"/>
      <c r="F1" s="794"/>
      <c r="G1" s="224" t="s">
        <v>42</v>
      </c>
      <c r="H1" s="295">
        <v>2018</v>
      </c>
      <c r="I1" s="296"/>
      <c r="J1" s="297"/>
    </row>
    <row r="2" spans="1:10" ht="18.95" customHeight="1">
      <c r="A2" s="770" t="s">
        <v>107</v>
      </c>
      <c r="B2" s="795"/>
      <c r="C2" s="795"/>
      <c r="D2" s="795"/>
      <c r="E2" s="795"/>
      <c r="F2" s="795"/>
      <c r="G2" s="227" t="s">
        <v>44</v>
      </c>
      <c r="H2" s="298" t="s">
        <v>45</v>
      </c>
      <c r="I2" s="230"/>
      <c r="J2" s="231"/>
    </row>
    <row r="3" spans="1:10" ht="18.95" customHeight="1">
      <c r="A3" s="770" t="s">
        <v>2600</v>
      </c>
      <c r="B3" s="795"/>
      <c r="C3" s="795"/>
      <c r="D3" s="795"/>
      <c r="E3" s="795"/>
      <c r="F3" s="795"/>
      <c r="G3" s="227" t="s">
        <v>47</v>
      </c>
      <c r="H3" s="298">
        <v>5</v>
      </c>
      <c r="I3" s="230"/>
      <c r="J3" s="231"/>
    </row>
    <row r="4" spans="1:10">
      <c r="A4" s="232" t="s">
        <v>108</v>
      </c>
      <c r="B4" s="233"/>
      <c r="C4" s="233"/>
      <c r="D4" s="233"/>
      <c r="E4" s="233"/>
      <c r="F4" s="233"/>
      <c r="G4" s="233"/>
      <c r="H4" s="233"/>
      <c r="I4" s="230"/>
      <c r="J4" s="231"/>
    </row>
    <row r="5" spans="1:10">
      <c r="A5" s="229"/>
      <c r="B5" s="230"/>
      <c r="C5" s="230"/>
      <c r="D5" s="230"/>
      <c r="E5" s="230"/>
      <c r="F5" s="230"/>
      <c r="G5" s="230"/>
      <c r="H5" s="230"/>
      <c r="I5" s="230"/>
      <c r="J5" s="231"/>
    </row>
    <row r="6" spans="1:10">
      <c r="A6" s="229"/>
      <c r="B6" s="230"/>
      <c r="C6" s="230"/>
      <c r="D6" s="230"/>
      <c r="E6" s="230"/>
      <c r="F6" s="230"/>
      <c r="G6" s="230"/>
      <c r="H6" s="230"/>
      <c r="I6" s="230"/>
      <c r="J6" s="231"/>
    </row>
    <row r="7" spans="1:10">
      <c r="A7" s="236" t="s">
        <v>110</v>
      </c>
      <c r="B7" s="237" t="s">
        <v>539</v>
      </c>
      <c r="C7" s="237" t="s">
        <v>484</v>
      </c>
      <c r="D7" s="237" t="s">
        <v>540</v>
      </c>
      <c r="E7" s="237" t="s">
        <v>541</v>
      </c>
      <c r="F7" s="237" t="s">
        <v>483</v>
      </c>
      <c r="G7" s="237" t="s">
        <v>542</v>
      </c>
      <c r="H7" s="237" t="s">
        <v>543</v>
      </c>
      <c r="I7" s="237" t="s">
        <v>544</v>
      </c>
      <c r="J7" s="238" t="s">
        <v>545</v>
      </c>
    </row>
    <row r="8" spans="1:10" s="302" customFormat="1">
      <c r="A8" s="299">
        <v>7000</v>
      </c>
      <c r="B8" s="300" t="s">
        <v>546</v>
      </c>
      <c r="C8" s="300">
        <v>0</v>
      </c>
      <c r="D8" s="300">
        <v>0</v>
      </c>
      <c r="E8" s="300">
        <v>0</v>
      </c>
      <c r="F8" s="300">
        <v>0</v>
      </c>
      <c r="G8" s="300"/>
      <c r="H8" s="300"/>
      <c r="I8" s="300"/>
      <c r="J8" s="301"/>
    </row>
    <row r="9" spans="1:10">
      <c r="A9" s="229">
        <v>7110</v>
      </c>
      <c r="B9" s="230" t="s">
        <v>542</v>
      </c>
      <c r="C9" s="240">
        <v>0</v>
      </c>
      <c r="D9" s="240">
        <v>0</v>
      </c>
      <c r="E9" s="240">
        <v>0</v>
      </c>
      <c r="F9" s="240">
        <v>0</v>
      </c>
      <c r="G9" s="230"/>
      <c r="H9" s="230"/>
      <c r="I9" s="230"/>
      <c r="J9" s="231"/>
    </row>
    <row r="10" spans="1:10">
      <c r="A10" s="229">
        <v>7120</v>
      </c>
      <c r="B10" s="230" t="s">
        <v>547</v>
      </c>
      <c r="C10" s="240">
        <v>0</v>
      </c>
      <c r="D10" s="240">
        <v>0</v>
      </c>
      <c r="E10" s="240">
        <v>0</v>
      </c>
      <c r="F10" s="240">
        <v>0</v>
      </c>
      <c r="G10" s="230"/>
      <c r="H10" s="230"/>
      <c r="I10" s="230"/>
      <c r="J10" s="231"/>
    </row>
    <row r="11" spans="1:10">
      <c r="A11" s="229">
        <v>7130</v>
      </c>
      <c r="B11" s="230" t="s">
        <v>548</v>
      </c>
      <c r="C11" s="240">
        <v>0</v>
      </c>
      <c r="D11" s="240">
        <v>0</v>
      </c>
      <c r="E11" s="240">
        <v>0</v>
      </c>
      <c r="F11" s="240">
        <v>0</v>
      </c>
      <c r="G11" s="230"/>
      <c r="H11" s="230"/>
      <c r="I11" s="230"/>
      <c r="J11" s="231"/>
    </row>
    <row r="12" spans="1:10">
      <c r="A12" s="229">
        <v>7140</v>
      </c>
      <c r="B12" s="230" t="s">
        <v>549</v>
      </c>
      <c r="C12" s="240">
        <v>0</v>
      </c>
      <c r="D12" s="240">
        <v>0</v>
      </c>
      <c r="E12" s="240">
        <v>0</v>
      </c>
      <c r="F12" s="240">
        <v>0</v>
      </c>
      <c r="G12" s="230"/>
      <c r="H12" s="230"/>
      <c r="I12" s="230"/>
      <c r="J12" s="231"/>
    </row>
    <row r="13" spans="1:10">
      <c r="A13" s="229">
        <v>7150</v>
      </c>
      <c r="B13" s="230" t="s">
        <v>550</v>
      </c>
      <c r="C13" s="240">
        <v>0</v>
      </c>
      <c r="D13" s="240">
        <v>0</v>
      </c>
      <c r="E13" s="240">
        <v>0</v>
      </c>
      <c r="F13" s="240">
        <v>0</v>
      </c>
      <c r="G13" s="230"/>
      <c r="H13" s="230"/>
      <c r="I13" s="230"/>
      <c r="J13" s="231"/>
    </row>
    <row r="14" spans="1:10">
      <c r="A14" s="229">
        <v>7160</v>
      </c>
      <c r="B14" s="230" t="s">
        <v>551</v>
      </c>
      <c r="C14" s="240">
        <v>0</v>
      </c>
      <c r="D14" s="240">
        <v>0</v>
      </c>
      <c r="E14" s="240">
        <v>0</v>
      </c>
      <c r="F14" s="240">
        <v>0</v>
      </c>
      <c r="G14" s="230"/>
      <c r="H14" s="230"/>
      <c r="I14" s="230"/>
      <c r="J14" s="231"/>
    </row>
    <row r="15" spans="1:10">
      <c r="A15" s="229">
        <v>7210</v>
      </c>
      <c r="B15" s="230" t="s">
        <v>552</v>
      </c>
      <c r="C15" s="240">
        <v>0</v>
      </c>
      <c r="D15" s="240">
        <v>0</v>
      </c>
      <c r="E15" s="240">
        <v>0</v>
      </c>
      <c r="F15" s="240">
        <v>0</v>
      </c>
      <c r="G15" s="230"/>
      <c r="H15" s="230"/>
      <c r="I15" s="230"/>
      <c r="J15" s="231"/>
    </row>
    <row r="16" spans="1:10">
      <c r="A16" s="229">
        <v>7220</v>
      </c>
      <c r="B16" s="230" t="s">
        <v>553</v>
      </c>
      <c r="C16" s="240">
        <v>0</v>
      </c>
      <c r="D16" s="240">
        <v>0</v>
      </c>
      <c r="E16" s="240">
        <v>0</v>
      </c>
      <c r="F16" s="240">
        <v>0</v>
      </c>
      <c r="G16" s="230"/>
      <c r="H16" s="230"/>
      <c r="I16" s="230"/>
      <c r="J16" s="231"/>
    </row>
    <row r="17" spans="1:10">
      <c r="A17" s="229">
        <v>7230</v>
      </c>
      <c r="B17" s="230" t="s">
        <v>554</v>
      </c>
      <c r="C17" s="240">
        <v>0</v>
      </c>
      <c r="D17" s="240">
        <v>0</v>
      </c>
      <c r="E17" s="240">
        <v>0</v>
      </c>
      <c r="F17" s="240">
        <v>0</v>
      </c>
      <c r="G17" s="230"/>
      <c r="H17" s="230"/>
      <c r="I17" s="230"/>
      <c r="J17" s="231"/>
    </row>
    <row r="18" spans="1:10">
      <c r="A18" s="229">
        <v>7240</v>
      </c>
      <c r="B18" s="230" t="s">
        <v>555</v>
      </c>
      <c r="C18" s="240">
        <v>0</v>
      </c>
      <c r="D18" s="240">
        <v>0</v>
      </c>
      <c r="E18" s="240">
        <v>0</v>
      </c>
      <c r="F18" s="240">
        <v>0</v>
      </c>
      <c r="G18" s="230"/>
      <c r="H18" s="230"/>
      <c r="I18" s="230"/>
      <c r="J18" s="231"/>
    </row>
    <row r="19" spans="1:10">
      <c r="A19" s="229">
        <v>7250</v>
      </c>
      <c r="B19" s="230" t="s">
        <v>556</v>
      </c>
      <c r="C19" s="240">
        <v>0</v>
      </c>
      <c r="D19" s="240">
        <v>0</v>
      </c>
      <c r="E19" s="240">
        <v>0</v>
      </c>
      <c r="F19" s="240">
        <v>0</v>
      </c>
      <c r="G19" s="230"/>
      <c r="H19" s="230"/>
      <c r="I19" s="230"/>
      <c r="J19" s="231"/>
    </row>
    <row r="20" spans="1:10">
      <c r="A20" s="229">
        <v>7260</v>
      </c>
      <c r="B20" s="230" t="s">
        <v>557</v>
      </c>
      <c r="C20" s="240">
        <v>0</v>
      </c>
      <c r="D20" s="240">
        <v>0</v>
      </c>
      <c r="E20" s="240">
        <v>0</v>
      </c>
      <c r="F20" s="240">
        <v>0</v>
      </c>
      <c r="G20" s="230"/>
      <c r="H20" s="230"/>
      <c r="I20" s="230"/>
      <c r="J20" s="231"/>
    </row>
    <row r="21" spans="1:10">
      <c r="A21" s="229">
        <v>7310</v>
      </c>
      <c r="B21" s="230" t="s">
        <v>558</v>
      </c>
      <c r="C21" s="240">
        <v>0</v>
      </c>
      <c r="D21" s="240">
        <v>0</v>
      </c>
      <c r="E21" s="240">
        <v>0</v>
      </c>
      <c r="F21" s="240">
        <v>0</v>
      </c>
      <c r="G21" s="230"/>
      <c r="H21" s="230"/>
      <c r="I21" s="230"/>
      <c r="J21" s="231"/>
    </row>
    <row r="22" spans="1:10">
      <c r="A22" s="229">
        <v>7320</v>
      </c>
      <c r="B22" s="230" t="s">
        <v>559</v>
      </c>
      <c r="C22" s="240">
        <v>0</v>
      </c>
      <c r="D22" s="240">
        <v>0</v>
      </c>
      <c r="E22" s="240">
        <v>0</v>
      </c>
      <c r="F22" s="240">
        <v>0</v>
      </c>
      <c r="G22" s="230"/>
      <c r="H22" s="230"/>
      <c r="I22" s="230"/>
      <c r="J22" s="231"/>
    </row>
    <row r="23" spans="1:10">
      <c r="A23" s="229">
        <v>7330</v>
      </c>
      <c r="B23" s="230" t="s">
        <v>560</v>
      </c>
      <c r="C23" s="240">
        <v>0</v>
      </c>
      <c r="D23" s="240">
        <v>0</v>
      </c>
      <c r="E23" s="240">
        <v>0</v>
      </c>
      <c r="F23" s="240">
        <v>0</v>
      </c>
      <c r="G23" s="230"/>
      <c r="H23" s="230"/>
      <c r="I23" s="230"/>
      <c r="J23" s="231"/>
    </row>
    <row r="24" spans="1:10">
      <c r="A24" s="229">
        <v>7340</v>
      </c>
      <c r="B24" s="230" t="s">
        <v>561</v>
      </c>
      <c r="C24" s="240">
        <v>0</v>
      </c>
      <c r="D24" s="240">
        <v>0</v>
      </c>
      <c r="E24" s="240">
        <v>0</v>
      </c>
      <c r="F24" s="240">
        <v>0</v>
      </c>
      <c r="G24" s="230"/>
      <c r="H24" s="230"/>
      <c r="I24" s="230"/>
      <c r="J24" s="231"/>
    </row>
    <row r="25" spans="1:10">
      <c r="A25" s="229">
        <v>7350</v>
      </c>
      <c r="B25" s="230" t="s">
        <v>562</v>
      </c>
      <c r="C25" s="240">
        <v>0</v>
      </c>
      <c r="D25" s="240">
        <v>0</v>
      </c>
      <c r="E25" s="240">
        <v>0</v>
      </c>
      <c r="F25" s="240">
        <v>0</v>
      </c>
      <c r="G25" s="230"/>
      <c r="H25" s="230"/>
      <c r="I25" s="230"/>
      <c r="J25" s="231"/>
    </row>
    <row r="26" spans="1:10">
      <c r="A26" s="229">
        <v>7360</v>
      </c>
      <c r="B26" s="230" t="s">
        <v>563</v>
      </c>
      <c r="C26" s="240">
        <v>0</v>
      </c>
      <c r="D26" s="240">
        <v>0</v>
      </c>
      <c r="E26" s="240">
        <v>0</v>
      </c>
      <c r="F26" s="240">
        <v>0</v>
      </c>
      <c r="G26" s="230"/>
      <c r="H26" s="230"/>
      <c r="I26" s="230"/>
      <c r="J26" s="231"/>
    </row>
    <row r="27" spans="1:10">
      <c r="A27" s="229">
        <v>7410</v>
      </c>
      <c r="B27" s="230" t="s">
        <v>564</v>
      </c>
      <c r="C27" s="240">
        <v>0</v>
      </c>
      <c r="D27" s="240">
        <v>0</v>
      </c>
      <c r="E27" s="240">
        <v>0</v>
      </c>
      <c r="F27" s="240">
        <v>0</v>
      </c>
      <c r="G27" s="230"/>
      <c r="H27" s="230"/>
      <c r="I27" s="230"/>
      <c r="J27" s="231"/>
    </row>
    <row r="28" spans="1:10">
      <c r="A28" s="229">
        <v>7420</v>
      </c>
      <c r="B28" s="230" t="s">
        <v>565</v>
      </c>
      <c r="C28" s="240">
        <v>0</v>
      </c>
      <c r="D28" s="240">
        <v>0</v>
      </c>
      <c r="E28" s="240">
        <v>0</v>
      </c>
      <c r="F28" s="240">
        <v>0</v>
      </c>
      <c r="G28" s="230"/>
      <c r="H28" s="230"/>
      <c r="I28" s="230"/>
      <c r="J28" s="231"/>
    </row>
    <row r="29" spans="1:10">
      <c r="A29" s="229">
        <v>7510</v>
      </c>
      <c r="B29" s="230" t="s">
        <v>566</v>
      </c>
      <c r="C29" s="240">
        <v>0</v>
      </c>
      <c r="D29" s="240">
        <v>0</v>
      </c>
      <c r="E29" s="240">
        <v>0</v>
      </c>
      <c r="F29" s="240">
        <v>0</v>
      </c>
      <c r="G29" s="230"/>
      <c r="H29" s="230"/>
      <c r="I29" s="230"/>
      <c r="J29" s="231"/>
    </row>
    <row r="30" spans="1:10">
      <c r="A30" s="229">
        <v>7520</v>
      </c>
      <c r="B30" s="230" t="s">
        <v>567</v>
      </c>
      <c r="C30" s="240">
        <v>0</v>
      </c>
      <c r="D30" s="240">
        <v>0</v>
      </c>
      <c r="E30" s="240">
        <v>0</v>
      </c>
      <c r="F30" s="240">
        <v>0</v>
      </c>
      <c r="G30" s="230"/>
      <c r="H30" s="230"/>
      <c r="I30" s="230"/>
      <c r="J30" s="231"/>
    </row>
    <row r="31" spans="1:10">
      <c r="A31" s="229">
        <v>7610</v>
      </c>
      <c r="B31" s="230" t="s">
        <v>568</v>
      </c>
      <c r="C31" s="240">
        <v>0</v>
      </c>
      <c r="D31" s="240">
        <v>0</v>
      </c>
      <c r="E31" s="240">
        <v>0</v>
      </c>
      <c r="F31" s="240">
        <v>0</v>
      </c>
      <c r="G31" s="230"/>
      <c r="H31" s="230"/>
      <c r="I31" s="230"/>
      <c r="J31" s="231"/>
    </row>
    <row r="32" spans="1:10">
      <c r="A32" s="229">
        <v>7620</v>
      </c>
      <c r="B32" s="230" t="s">
        <v>569</v>
      </c>
      <c r="C32" s="240">
        <v>0</v>
      </c>
      <c r="D32" s="240">
        <v>0</v>
      </c>
      <c r="E32" s="240">
        <v>0</v>
      </c>
      <c r="F32" s="240">
        <v>0</v>
      </c>
      <c r="G32" s="230"/>
      <c r="H32" s="230"/>
      <c r="I32" s="230"/>
      <c r="J32" s="231"/>
    </row>
    <row r="33" spans="1:10">
      <c r="A33" s="229">
        <v>7630</v>
      </c>
      <c r="B33" s="230" t="s">
        <v>570</v>
      </c>
      <c r="C33" s="240">
        <v>0</v>
      </c>
      <c r="D33" s="240">
        <v>0</v>
      </c>
      <c r="E33" s="240">
        <v>0</v>
      </c>
      <c r="F33" s="240">
        <v>0</v>
      </c>
      <c r="G33" s="230"/>
      <c r="H33" s="230"/>
      <c r="I33" s="230"/>
      <c r="J33" s="231"/>
    </row>
    <row r="34" spans="1:10">
      <c r="A34" s="229">
        <v>7640</v>
      </c>
      <c r="B34" s="230" t="s">
        <v>571</v>
      </c>
      <c r="C34" s="240">
        <v>0</v>
      </c>
      <c r="D34" s="240">
        <v>0</v>
      </c>
      <c r="E34" s="240">
        <v>0</v>
      </c>
      <c r="F34" s="240">
        <v>0</v>
      </c>
      <c r="G34" s="230"/>
      <c r="H34" s="230"/>
      <c r="I34" s="230"/>
      <c r="J34" s="231"/>
    </row>
    <row r="35" spans="1:10" s="302" customFormat="1">
      <c r="A35" s="299">
        <v>8000</v>
      </c>
      <c r="B35" s="300" t="s">
        <v>572</v>
      </c>
      <c r="C35" s="300">
        <v>0</v>
      </c>
      <c r="D35" s="300">
        <v>203473973.02000001</v>
      </c>
      <c r="E35" s="300">
        <v>203473973.02000001</v>
      </c>
      <c r="F35" s="300">
        <v>0</v>
      </c>
      <c r="G35" s="300"/>
      <c r="H35" s="300"/>
      <c r="I35" s="300"/>
      <c r="J35" s="301"/>
    </row>
    <row r="36" spans="1:10">
      <c r="A36" s="229">
        <v>8110</v>
      </c>
      <c r="B36" s="230" t="s">
        <v>573</v>
      </c>
      <c r="C36" s="240">
        <v>44154011</v>
      </c>
      <c r="D36" s="240">
        <v>0</v>
      </c>
      <c r="E36" s="240">
        <v>0</v>
      </c>
      <c r="F36" s="240">
        <v>44154011</v>
      </c>
      <c r="G36" s="230"/>
      <c r="H36" s="230"/>
      <c r="I36" s="230"/>
      <c r="J36" s="231"/>
    </row>
    <row r="37" spans="1:10">
      <c r="A37" s="229">
        <v>8120</v>
      </c>
      <c r="B37" s="230" t="s">
        <v>574</v>
      </c>
      <c r="C37" s="240">
        <v>44154011</v>
      </c>
      <c r="D37" s="240">
        <v>33976322.159999996</v>
      </c>
      <c r="E37" s="240">
        <v>1626500</v>
      </c>
      <c r="F37" s="240">
        <v>11804188.84</v>
      </c>
      <c r="G37" s="230"/>
      <c r="H37" s="230"/>
      <c r="I37" s="230"/>
      <c r="J37" s="231"/>
    </row>
    <row r="38" spans="1:10">
      <c r="A38" s="229">
        <v>8130</v>
      </c>
      <c r="B38" s="230" t="s">
        <v>575</v>
      </c>
      <c r="C38" s="240">
        <v>0</v>
      </c>
      <c r="D38" s="240">
        <v>1626500</v>
      </c>
      <c r="E38" s="240">
        <v>426500</v>
      </c>
      <c r="F38" s="240">
        <v>-1200000</v>
      </c>
      <c r="G38" s="230"/>
      <c r="H38" s="230"/>
      <c r="I38" s="230"/>
      <c r="J38" s="231"/>
    </row>
    <row r="39" spans="1:10">
      <c r="A39" s="229">
        <v>8140</v>
      </c>
      <c r="B39" s="230" t="s">
        <v>576</v>
      </c>
      <c r="C39" s="240">
        <v>0</v>
      </c>
      <c r="D39" s="240">
        <v>33118398.82</v>
      </c>
      <c r="E39" s="240">
        <v>33551310.16</v>
      </c>
      <c r="F39" s="240">
        <v>432911.34</v>
      </c>
      <c r="G39" s="230"/>
      <c r="H39" s="230"/>
      <c r="I39" s="230"/>
      <c r="J39" s="231"/>
    </row>
    <row r="40" spans="1:10">
      <c r="A40" s="229">
        <v>8150</v>
      </c>
      <c r="B40" s="230" t="s">
        <v>577</v>
      </c>
      <c r="C40" s="240">
        <v>0</v>
      </c>
      <c r="D40" s="240">
        <v>1488</v>
      </c>
      <c r="E40" s="240">
        <v>33118398.82</v>
      </c>
      <c r="F40" s="240">
        <v>33116910.82</v>
      </c>
      <c r="G40" s="230"/>
      <c r="H40" s="230"/>
      <c r="I40" s="230"/>
      <c r="J40" s="231"/>
    </row>
    <row r="41" spans="1:10">
      <c r="A41" s="229">
        <v>8210</v>
      </c>
      <c r="B41" s="230" t="s">
        <v>578</v>
      </c>
      <c r="C41" s="240">
        <v>44154011.049999997</v>
      </c>
      <c r="D41" s="240">
        <v>0</v>
      </c>
      <c r="E41" s="240">
        <v>0</v>
      </c>
      <c r="F41" s="240">
        <v>44154011.049999997</v>
      </c>
      <c r="G41" s="230"/>
      <c r="H41" s="230"/>
      <c r="I41" s="230"/>
      <c r="J41" s="231"/>
    </row>
    <row r="42" spans="1:10">
      <c r="A42" s="229">
        <v>8220</v>
      </c>
      <c r="B42" s="230" t="s">
        <v>579</v>
      </c>
      <c r="C42" s="240">
        <v>44154011.049999997</v>
      </c>
      <c r="D42" s="240">
        <v>2055899.11</v>
      </c>
      <c r="E42" s="240">
        <v>36802112.689999998</v>
      </c>
      <c r="F42" s="240">
        <v>9407797.4700000007</v>
      </c>
      <c r="G42" s="230"/>
      <c r="H42" s="230"/>
      <c r="I42" s="230"/>
      <c r="J42" s="231"/>
    </row>
    <row r="43" spans="1:10">
      <c r="A43" s="229">
        <v>8230</v>
      </c>
      <c r="B43" s="230" t="s">
        <v>580</v>
      </c>
      <c r="C43" s="240">
        <v>0</v>
      </c>
      <c r="D43" s="240">
        <v>487835</v>
      </c>
      <c r="E43" s="240">
        <v>1687835</v>
      </c>
      <c r="F43" s="240">
        <v>-1200000</v>
      </c>
      <c r="G43" s="230"/>
      <c r="H43" s="230"/>
      <c r="I43" s="230"/>
      <c r="J43" s="231"/>
    </row>
    <row r="44" spans="1:10">
      <c r="A44" s="229">
        <v>8240</v>
      </c>
      <c r="B44" s="230" t="s">
        <v>581</v>
      </c>
      <c r="C44" s="240">
        <v>0</v>
      </c>
      <c r="D44" s="240">
        <v>36328584.43</v>
      </c>
      <c r="E44" s="240">
        <v>32324910.399999999</v>
      </c>
      <c r="F44" s="240">
        <v>4003674.03</v>
      </c>
      <c r="G44" s="230"/>
      <c r="H44" s="230"/>
      <c r="I44" s="230"/>
      <c r="J44" s="231"/>
    </row>
    <row r="45" spans="1:10">
      <c r="A45" s="229">
        <v>8250</v>
      </c>
      <c r="B45" s="230" t="s">
        <v>582</v>
      </c>
      <c r="C45" s="240">
        <v>0</v>
      </c>
      <c r="D45" s="240">
        <v>31972463.030000001</v>
      </c>
      <c r="E45" s="240">
        <v>31972463.030000001</v>
      </c>
      <c r="F45" s="240">
        <v>0</v>
      </c>
      <c r="G45" s="230"/>
      <c r="H45" s="230"/>
      <c r="I45" s="230"/>
      <c r="J45" s="231"/>
    </row>
    <row r="46" spans="1:10">
      <c r="A46" s="229">
        <v>8260</v>
      </c>
      <c r="B46" s="230" t="s">
        <v>583</v>
      </c>
      <c r="C46" s="240">
        <v>0</v>
      </c>
      <c r="D46" s="240">
        <v>31990437.949999999</v>
      </c>
      <c r="E46" s="240">
        <v>31931656.18</v>
      </c>
      <c r="F46" s="240">
        <v>58781.77</v>
      </c>
      <c r="G46" s="230"/>
      <c r="H46" s="230"/>
      <c r="I46" s="230"/>
      <c r="J46" s="231"/>
    </row>
    <row r="47" spans="1:10">
      <c r="A47" s="303">
        <v>8270</v>
      </c>
      <c r="B47" s="242" t="s">
        <v>584</v>
      </c>
      <c r="C47" s="243">
        <v>0</v>
      </c>
      <c r="D47" s="243">
        <v>31916044.52</v>
      </c>
      <c r="E47" s="243">
        <v>32286.74</v>
      </c>
      <c r="F47" s="243">
        <v>31883757.780000001</v>
      </c>
      <c r="G47" s="242"/>
      <c r="H47" s="242"/>
      <c r="I47" s="242"/>
      <c r="J47" s="244"/>
    </row>
    <row r="49" spans="1:4">
      <c r="A49" s="147" t="s">
        <v>104</v>
      </c>
    </row>
    <row r="51" spans="1:4">
      <c r="B51" s="215" t="s">
        <v>1442</v>
      </c>
      <c r="D51" s="216" t="s">
        <v>1443</v>
      </c>
    </row>
    <row r="52" spans="1:4">
      <c r="B52" s="215" t="s">
        <v>1444</v>
      </c>
      <c r="D52" s="216" t="s">
        <v>1445</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50" fitToHeight="0" orientation="landscape"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zoomScale="106" zoomScaleNormal="106" workbookViewId="0">
      <selection sqref="A1:F1"/>
    </sheetView>
  </sheetViews>
  <sheetFormatPr baseColWidth="10" defaultColWidth="9.140625" defaultRowHeight="11.25"/>
  <cols>
    <col min="1" max="1" width="10" style="25" customWidth="1"/>
    <col min="2" max="2" width="64.5703125" style="25" bestFit="1" customWidth="1"/>
    <col min="3" max="3" width="16.42578125" style="25" bestFit="1" customWidth="1"/>
    <col min="4" max="4" width="19.140625" style="25" customWidth="1"/>
    <col min="5" max="5" width="28" style="25" customWidth="1"/>
    <col min="6" max="6" width="22.7109375" style="25" customWidth="1"/>
    <col min="7" max="8" width="16.7109375" style="25" customWidth="1"/>
    <col min="9" max="9" width="27.140625" style="25" customWidth="1"/>
    <col min="10" max="16384" width="9.140625" style="25"/>
  </cols>
  <sheetData>
    <row r="1" spans="1:8" s="22" customFormat="1" ht="18.95" customHeight="1">
      <c r="A1" s="749" t="s">
        <v>2611</v>
      </c>
      <c r="B1" s="750"/>
      <c r="C1" s="750"/>
      <c r="D1" s="750"/>
      <c r="E1" s="750"/>
      <c r="F1" s="750"/>
      <c r="G1" s="6" t="s">
        <v>42</v>
      </c>
      <c r="H1" s="21">
        <v>2018</v>
      </c>
    </row>
    <row r="2" spans="1:8" s="22" customFormat="1" ht="18.95" customHeight="1">
      <c r="A2" s="749" t="s">
        <v>107</v>
      </c>
      <c r="B2" s="750"/>
      <c r="C2" s="750"/>
      <c r="D2" s="750"/>
      <c r="E2" s="750"/>
      <c r="F2" s="750"/>
      <c r="G2" s="6" t="s">
        <v>44</v>
      </c>
      <c r="H2" s="21" t="s">
        <v>1425</v>
      </c>
    </row>
    <row r="3" spans="1:8" s="22" customFormat="1" ht="18.95" customHeight="1">
      <c r="A3" s="749" t="s">
        <v>2601</v>
      </c>
      <c r="B3" s="750"/>
      <c r="C3" s="750"/>
      <c r="D3" s="750"/>
      <c r="E3" s="750"/>
      <c r="F3" s="750"/>
      <c r="G3" s="6" t="s">
        <v>47</v>
      </c>
      <c r="H3" s="21">
        <v>1</v>
      </c>
    </row>
    <row r="4" spans="1:8">
      <c r="A4" s="23" t="s">
        <v>108</v>
      </c>
      <c r="B4" s="24"/>
      <c r="C4" s="24"/>
      <c r="D4" s="24"/>
      <c r="E4" s="24"/>
      <c r="F4" s="24"/>
      <c r="G4" s="24"/>
      <c r="H4" s="24"/>
    </row>
    <row r="6" spans="1:8">
      <c r="A6" s="24" t="s">
        <v>109</v>
      </c>
      <c r="B6" s="24"/>
      <c r="C6" s="24"/>
      <c r="D6" s="24"/>
      <c r="E6" s="24"/>
      <c r="F6" s="24"/>
      <c r="G6" s="24"/>
      <c r="H6" s="24"/>
    </row>
    <row r="7" spans="1:8">
      <c r="A7" s="26" t="s">
        <v>110</v>
      </c>
      <c r="B7" s="26" t="s">
        <v>111</v>
      </c>
      <c r="C7" s="26" t="s">
        <v>112</v>
      </c>
      <c r="D7" s="26" t="s">
        <v>113</v>
      </c>
      <c r="E7" s="26"/>
      <c r="F7" s="26"/>
      <c r="G7" s="26"/>
      <c r="H7" s="26"/>
    </row>
    <row r="8" spans="1:8">
      <c r="A8" s="27">
        <v>1114</v>
      </c>
      <c r="B8" s="25" t="s">
        <v>114</v>
      </c>
      <c r="C8" s="28">
        <v>0</v>
      </c>
    </row>
    <row r="9" spans="1:8">
      <c r="A9" s="27">
        <v>1115</v>
      </c>
      <c r="B9" s="25" t="s">
        <v>116</v>
      </c>
      <c r="C9" s="28">
        <v>0</v>
      </c>
    </row>
    <row r="10" spans="1:8">
      <c r="A10" s="27">
        <v>1121</v>
      </c>
      <c r="B10" s="25" t="s">
        <v>117</v>
      </c>
      <c r="C10" s="28">
        <v>0</v>
      </c>
    </row>
    <row r="11" spans="1:8">
      <c r="A11" s="27">
        <v>1211</v>
      </c>
      <c r="B11" s="25" t="s">
        <v>118</v>
      </c>
      <c r="C11" s="28">
        <v>0</v>
      </c>
    </row>
    <row r="13" spans="1:8">
      <c r="A13" s="24" t="s">
        <v>119</v>
      </c>
      <c r="B13" s="24"/>
      <c r="C13" s="24"/>
      <c r="D13" s="24"/>
      <c r="E13" s="24"/>
      <c r="F13" s="24"/>
      <c r="G13" s="24"/>
      <c r="H13" s="24"/>
    </row>
    <row r="14" spans="1:8">
      <c r="A14" s="26" t="s">
        <v>110</v>
      </c>
      <c r="B14" s="26" t="s">
        <v>111</v>
      </c>
      <c r="C14" s="26" t="s">
        <v>112</v>
      </c>
      <c r="D14" s="26">
        <v>2017</v>
      </c>
      <c r="E14" s="26">
        <f>D14-1</f>
        <v>2016</v>
      </c>
      <c r="F14" s="26">
        <f>E14-1</f>
        <v>2015</v>
      </c>
      <c r="G14" s="26">
        <f>F14-1</f>
        <v>2014</v>
      </c>
      <c r="H14" s="26" t="s">
        <v>120</v>
      </c>
    </row>
    <row r="15" spans="1:8">
      <c r="A15" s="27">
        <v>1122</v>
      </c>
      <c r="B15" s="25" t="s">
        <v>121</v>
      </c>
      <c r="C15" s="28">
        <v>0</v>
      </c>
      <c r="D15" s="28">
        <v>0</v>
      </c>
      <c r="E15" s="28">
        <v>0</v>
      </c>
      <c r="F15" s="28">
        <v>0</v>
      </c>
      <c r="G15" s="28">
        <v>0</v>
      </c>
    </row>
    <row r="16" spans="1:8">
      <c r="A16" s="27">
        <v>1124</v>
      </c>
      <c r="B16" s="25" t="s">
        <v>122</v>
      </c>
      <c r="C16" s="28">
        <v>0</v>
      </c>
      <c r="D16" s="28">
        <v>0</v>
      </c>
      <c r="E16" s="28">
        <v>0</v>
      </c>
      <c r="F16" s="28">
        <v>0</v>
      </c>
      <c r="G16" s="28">
        <v>0</v>
      </c>
    </row>
    <row r="18" spans="1:8">
      <c r="A18" s="24" t="s">
        <v>123</v>
      </c>
      <c r="B18" s="24"/>
      <c r="C18" s="24"/>
      <c r="D18" s="24"/>
      <c r="E18" s="24"/>
      <c r="F18" s="24"/>
      <c r="G18" s="24"/>
      <c r="H18" s="24"/>
    </row>
    <row r="19" spans="1:8">
      <c r="A19" s="26" t="s">
        <v>110</v>
      </c>
      <c r="B19" s="26" t="s">
        <v>111</v>
      </c>
      <c r="C19" s="26" t="s">
        <v>112</v>
      </c>
      <c r="D19" s="26" t="s">
        <v>124</v>
      </c>
      <c r="E19" s="26" t="s">
        <v>125</v>
      </c>
      <c r="F19" s="26" t="s">
        <v>126</v>
      </c>
      <c r="G19" s="26" t="s">
        <v>127</v>
      </c>
      <c r="H19" s="26" t="s">
        <v>128</v>
      </c>
    </row>
    <row r="20" spans="1:8">
      <c r="A20" s="27">
        <v>1123</v>
      </c>
      <c r="B20" s="25" t="s">
        <v>129</v>
      </c>
      <c r="C20" s="28">
        <v>0</v>
      </c>
      <c r="D20" s="28">
        <v>0</v>
      </c>
      <c r="E20" s="28">
        <v>0</v>
      </c>
      <c r="F20" s="28">
        <v>0</v>
      </c>
      <c r="G20" s="28">
        <v>0</v>
      </c>
      <c r="H20" s="165"/>
    </row>
    <row r="21" spans="1:8">
      <c r="A21" s="27">
        <v>1125</v>
      </c>
      <c r="B21" s="25" t="s">
        <v>131</v>
      </c>
      <c r="C21" s="28">
        <v>0</v>
      </c>
      <c r="D21" s="28">
        <v>0</v>
      </c>
      <c r="E21" s="28">
        <v>0</v>
      </c>
      <c r="F21" s="28">
        <v>0</v>
      </c>
      <c r="G21" s="28">
        <v>0</v>
      </c>
    </row>
    <row r="22" spans="1:8">
      <c r="A22" s="27">
        <v>1131</v>
      </c>
      <c r="B22" s="25" t="s">
        <v>132</v>
      </c>
      <c r="C22" s="28">
        <v>0</v>
      </c>
      <c r="D22" s="28">
        <v>0</v>
      </c>
      <c r="E22" s="28">
        <v>0</v>
      </c>
      <c r="F22" s="28">
        <v>0</v>
      </c>
      <c r="G22" s="28">
        <v>0</v>
      </c>
    </row>
    <row r="23" spans="1:8">
      <c r="A23" s="27">
        <v>1132</v>
      </c>
      <c r="B23" s="25" t="s">
        <v>134</v>
      </c>
      <c r="C23" s="28">
        <v>0</v>
      </c>
      <c r="D23" s="28">
        <v>0</v>
      </c>
      <c r="E23" s="28">
        <v>0</v>
      </c>
      <c r="F23" s="28">
        <v>0</v>
      </c>
      <c r="G23" s="28">
        <v>0</v>
      </c>
    </row>
    <row r="24" spans="1:8">
      <c r="A24" s="27">
        <v>1133</v>
      </c>
      <c r="B24" s="25" t="s">
        <v>135</v>
      </c>
      <c r="C24" s="28">
        <v>0</v>
      </c>
      <c r="D24" s="28">
        <v>0</v>
      </c>
      <c r="E24" s="28">
        <v>0</v>
      </c>
      <c r="F24" s="28">
        <v>0</v>
      </c>
      <c r="G24" s="28">
        <v>0</v>
      </c>
    </row>
    <row r="25" spans="1:8" ht="112.5">
      <c r="A25" s="27">
        <v>1134</v>
      </c>
      <c r="B25" s="25" t="s">
        <v>136</v>
      </c>
      <c r="C25" s="28">
        <v>17324136.989999998</v>
      </c>
      <c r="D25" s="28">
        <v>1066683.5999999999</v>
      </c>
      <c r="E25" s="28">
        <v>0</v>
      </c>
      <c r="F25" s="28">
        <v>0</v>
      </c>
      <c r="G25" s="28">
        <v>16257453.390000001</v>
      </c>
      <c r="H25" s="165" t="s">
        <v>1446</v>
      </c>
    </row>
    <row r="26" spans="1:8">
      <c r="A26" s="27">
        <v>1139</v>
      </c>
      <c r="B26" s="25" t="s">
        <v>137</v>
      </c>
      <c r="C26" s="28">
        <v>0</v>
      </c>
      <c r="D26" s="28">
        <v>0</v>
      </c>
      <c r="E26" s="28">
        <v>0</v>
      </c>
      <c r="F26" s="28">
        <v>0</v>
      </c>
      <c r="G26" s="28">
        <v>0</v>
      </c>
    </row>
    <row r="28" spans="1:8">
      <c r="A28" s="24" t="s">
        <v>138</v>
      </c>
      <c r="B28" s="24"/>
      <c r="C28" s="24"/>
      <c r="D28" s="24"/>
      <c r="E28" s="24"/>
      <c r="F28" s="24"/>
      <c r="G28" s="24"/>
      <c r="H28" s="24"/>
    </row>
    <row r="29" spans="1:8">
      <c r="A29" s="26" t="s">
        <v>110</v>
      </c>
      <c r="B29" s="26" t="s">
        <v>111</v>
      </c>
      <c r="C29" s="26" t="s">
        <v>112</v>
      </c>
      <c r="D29" s="26" t="s">
        <v>139</v>
      </c>
      <c r="E29" s="26" t="s">
        <v>140</v>
      </c>
      <c r="F29" s="26" t="s">
        <v>141</v>
      </c>
      <c r="G29" s="26" t="s">
        <v>142</v>
      </c>
      <c r="H29" s="26"/>
    </row>
    <row r="30" spans="1:8">
      <c r="A30" s="27">
        <v>1140</v>
      </c>
      <c r="B30" s="25" t="s">
        <v>143</v>
      </c>
      <c r="C30" s="28">
        <f>SUM(C31:C35)</f>
        <v>86165841.819999993</v>
      </c>
    </row>
    <row r="31" spans="1:8">
      <c r="A31" s="27">
        <v>1141</v>
      </c>
      <c r="B31" s="25" t="s">
        <v>144</v>
      </c>
      <c r="C31" s="28">
        <v>0</v>
      </c>
    </row>
    <row r="32" spans="1:8">
      <c r="A32" s="27">
        <v>1142</v>
      </c>
      <c r="B32" s="25" t="s">
        <v>145</v>
      </c>
      <c r="C32" s="28">
        <v>14254368.18</v>
      </c>
      <c r="D32" s="25" t="s">
        <v>1447</v>
      </c>
      <c r="E32" s="25" t="s">
        <v>1448</v>
      </c>
      <c r="F32" s="25" t="s">
        <v>1449</v>
      </c>
      <c r="G32" s="25" t="s">
        <v>1450</v>
      </c>
    </row>
    <row r="33" spans="1:8">
      <c r="A33" s="27">
        <v>1143</v>
      </c>
      <c r="B33" s="25" t="s">
        <v>146</v>
      </c>
      <c r="C33" s="28">
        <v>2117239.86</v>
      </c>
      <c r="D33" s="25" t="s">
        <v>1451</v>
      </c>
      <c r="E33" s="25" t="s">
        <v>1450</v>
      </c>
      <c r="F33" s="25" t="s">
        <v>1450</v>
      </c>
      <c r="G33" s="25" t="s">
        <v>1450</v>
      </c>
    </row>
    <row r="34" spans="1:8">
      <c r="A34" s="27">
        <v>1144</v>
      </c>
      <c r="B34" s="25" t="s">
        <v>147</v>
      </c>
      <c r="C34" s="28">
        <v>69794233.780000001</v>
      </c>
      <c r="D34" s="25" t="s">
        <v>1452</v>
      </c>
      <c r="E34" s="25" t="s">
        <v>1450</v>
      </c>
      <c r="F34" s="25" t="s">
        <v>1450</v>
      </c>
      <c r="G34" s="25" t="s">
        <v>1450</v>
      </c>
    </row>
    <row r="35" spans="1:8">
      <c r="A35" s="27">
        <v>1145</v>
      </c>
      <c r="B35" s="25" t="s">
        <v>148</v>
      </c>
      <c r="C35" s="28">
        <v>0</v>
      </c>
    </row>
    <row r="37" spans="1:8">
      <c r="A37" s="24" t="s">
        <v>149</v>
      </c>
      <c r="B37" s="24"/>
      <c r="C37" s="24"/>
      <c r="D37" s="24"/>
      <c r="E37" s="24"/>
      <c r="F37" s="24"/>
      <c r="G37" s="24"/>
      <c r="H37" s="24"/>
    </row>
    <row r="38" spans="1:8">
      <c r="A38" s="26" t="s">
        <v>110</v>
      </c>
      <c r="B38" s="26" t="s">
        <v>111</v>
      </c>
      <c r="C38" s="26" t="s">
        <v>112</v>
      </c>
      <c r="D38" s="26" t="s">
        <v>150</v>
      </c>
      <c r="E38" s="26" t="s">
        <v>151</v>
      </c>
      <c r="F38" s="26" t="s">
        <v>152</v>
      </c>
      <c r="G38" s="26"/>
      <c r="H38" s="26"/>
    </row>
    <row r="39" spans="1:8">
      <c r="A39" s="27">
        <v>1150</v>
      </c>
      <c r="B39" s="25" t="s">
        <v>153</v>
      </c>
      <c r="C39" s="28">
        <v>0</v>
      </c>
    </row>
    <row r="40" spans="1:8">
      <c r="A40" s="27">
        <v>1151</v>
      </c>
      <c r="B40" s="25" t="s">
        <v>154</v>
      </c>
      <c r="C40" s="28">
        <v>0</v>
      </c>
    </row>
    <row r="42" spans="1:8">
      <c r="A42" s="24" t="s">
        <v>155</v>
      </c>
      <c r="B42" s="24"/>
      <c r="C42" s="24"/>
      <c r="D42" s="24"/>
      <c r="E42" s="24"/>
      <c r="F42" s="24"/>
      <c r="G42" s="24"/>
      <c r="H42" s="24"/>
    </row>
    <row r="43" spans="1:8">
      <c r="A43" s="26" t="s">
        <v>110</v>
      </c>
      <c r="B43" s="26" t="s">
        <v>111</v>
      </c>
      <c r="C43" s="26" t="s">
        <v>112</v>
      </c>
      <c r="D43" s="26" t="s">
        <v>113</v>
      </c>
      <c r="E43" s="26" t="s">
        <v>128</v>
      </c>
      <c r="F43" s="26"/>
      <c r="G43" s="26"/>
      <c r="H43" s="26"/>
    </row>
    <row r="44" spans="1:8">
      <c r="A44" s="27">
        <v>1213</v>
      </c>
      <c r="B44" s="25" t="s">
        <v>156</v>
      </c>
      <c r="C44" s="28">
        <v>0</v>
      </c>
    </row>
    <row r="46" spans="1:8">
      <c r="A46" s="24" t="s">
        <v>157</v>
      </c>
      <c r="B46" s="24"/>
      <c r="C46" s="24"/>
      <c r="D46" s="24"/>
      <c r="E46" s="24"/>
      <c r="F46" s="24"/>
      <c r="G46" s="24"/>
      <c r="H46" s="24"/>
    </row>
    <row r="47" spans="1:8">
      <c r="A47" s="26" t="s">
        <v>110</v>
      </c>
      <c r="B47" s="26" t="s">
        <v>111</v>
      </c>
      <c r="C47" s="26" t="s">
        <v>112</v>
      </c>
      <c r="D47" s="26"/>
      <c r="E47" s="26"/>
      <c r="F47" s="26"/>
      <c r="G47" s="26"/>
      <c r="H47" s="26"/>
    </row>
    <row r="48" spans="1:8">
      <c r="A48" s="27">
        <v>1214</v>
      </c>
      <c r="B48" s="25" t="s">
        <v>158</v>
      </c>
      <c r="C48" s="28">
        <v>0</v>
      </c>
    </row>
    <row r="50" spans="1:9">
      <c r="A50" s="24" t="s">
        <v>159</v>
      </c>
      <c r="B50" s="24"/>
      <c r="C50" s="24"/>
      <c r="D50" s="24"/>
      <c r="E50" s="24"/>
      <c r="F50" s="24"/>
      <c r="G50" s="24"/>
      <c r="H50" s="24"/>
      <c r="I50" s="24"/>
    </row>
    <row r="51" spans="1:9">
      <c r="A51" s="26" t="s">
        <v>110</v>
      </c>
      <c r="B51" s="26" t="s">
        <v>111</v>
      </c>
      <c r="C51" s="26" t="s">
        <v>112</v>
      </c>
      <c r="D51" s="26" t="s">
        <v>160</v>
      </c>
      <c r="E51" s="26" t="s">
        <v>161</v>
      </c>
      <c r="F51" s="26" t="s">
        <v>150</v>
      </c>
      <c r="G51" s="26" t="s">
        <v>162</v>
      </c>
      <c r="H51" s="26" t="s">
        <v>163</v>
      </c>
      <c r="I51" s="26" t="s">
        <v>164</v>
      </c>
    </row>
    <row r="52" spans="1:9">
      <c r="A52" s="27">
        <v>1230</v>
      </c>
      <c r="B52" s="25" t="s">
        <v>165</v>
      </c>
      <c r="C52" s="28">
        <f>SUM(C53:C59)</f>
        <v>42818564.379999995</v>
      </c>
      <c r="D52" s="28">
        <f t="shared" ref="D52:E52" si="0">SUM(D53:D59)</f>
        <v>-2104542.2999999998</v>
      </c>
      <c r="E52" s="28">
        <f t="shared" si="0"/>
        <v>-9962137.4600000009</v>
      </c>
    </row>
    <row r="53" spans="1:9">
      <c r="A53" s="27">
        <v>1231</v>
      </c>
      <c r="B53" s="25" t="s">
        <v>168</v>
      </c>
      <c r="C53" s="28">
        <v>134993.69</v>
      </c>
      <c r="D53" s="28">
        <v>0</v>
      </c>
      <c r="E53" s="28">
        <v>0</v>
      </c>
    </row>
    <row r="54" spans="1:9">
      <c r="A54" s="27">
        <v>1232</v>
      </c>
      <c r="B54" s="25" t="s">
        <v>170</v>
      </c>
      <c r="C54" s="28">
        <v>0</v>
      </c>
      <c r="D54" s="28">
        <v>0</v>
      </c>
      <c r="E54" s="28">
        <v>0</v>
      </c>
    </row>
    <row r="55" spans="1:9" ht="33.75">
      <c r="A55" s="27">
        <v>1233</v>
      </c>
      <c r="B55" s="25" t="s">
        <v>171</v>
      </c>
      <c r="C55" s="28">
        <v>42090846.049999997</v>
      </c>
      <c r="D55" s="28">
        <v>-2104542.2999999998</v>
      </c>
      <c r="E55" s="28">
        <v>-9962137.4600000009</v>
      </c>
      <c r="F55" s="25" t="s">
        <v>1453</v>
      </c>
      <c r="G55" s="32">
        <v>0.05</v>
      </c>
      <c r="H55" s="165" t="s">
        <v>1454</v>
      </c>
      <c r="I55" s="25" t="s">
        <v>1455</v>
      </c>
    </row>
    <row r="56" spans="1:9">
      <c r="A56" s="27">
        <v>1234</v>
      </c>
      <c r="B56" s="25" t="s">
        <v>172</v>
      </c>
      <c r="C56" s="28">
        <v>0</v>
      </c>
      <c r="D56" s="28">
        <v>0</v>
      </c>
      <c r="E56" s="28">
        <v>0</v>
      </c>
    </row>
    <row r="57" spans="1:9">
      <c r="A57" s="27">
        <v>1235</v>
      </c>
      <c r="B57" s="25" t="s">
        <v>173</v>
      </c>
      <c r="C57" s="28">
        <v>0</v>
      </c>
      <c r="D57" s="28">
        <v>0</v>
      </c>
      <c r="E57" s="28">
        <v>0</v>
      </c>
    </row>
    <row r="58" spans="1:9">
      <c r="A58" s="27">
        <v>1236</v>
      </c>
      <c r="B58" s="25" t="s">
        <v>174</v>
      </c>
      <c r="C58" s="28">
        <v>592724.64</v>
      </c>
      <c r="D58" s="28">
        <v>0</v>
      </c>
      <c r="E58" s="28">
        <v>0</v>
      </c>
    </row>
    <row r="59" spans="1:9">
      <c r="A59" s="27">
        <v>1239</v>
      </c>
      <c r="B59" s="25" t="s">
        <v>175</v>
      </c>
      <c r="C59" s="28">
        <v>0</v>
      </c>
      <c r="D59" s="28">
        <v>0</v>
      </c>
      <c r="E59" s="28">
        <v>0</v>
      </c>
    </row>
    <row r="60" spans="1:9">
      <c r="A60" s="27">
        <v>1240</v>
      </c>
      <c r="B60" s="25" t="s">
        <v>176</v>
      </c>
      <c r="C60" s="28">
        <f>SUM(C61:C68)</f>
        <v>18793989.940000001</v>
      </c>
      <c r="D60" s="28">
        <f t="shared" ref="D60:E60" si="1">SUM(D61:D68)</f>
        <v>-1129735.28</v>
      </c>
      <c r="E60" s="28">
        <f t="shared" si="1"/>
        <v>-15100626.560000001</v>
      </c>
    </row>
    <row r="61" spans="1:9" ht="33.75">
      <c r="A61" s="27">
        <v>1241</v>
      </c>
      <c r="B61" s="25" t="s">
        <v>177</v>
      </c>
      <c r="C61" s="28">
        <v>8615203.2100000009</v>
      </c>
      <c r="D61" s="28">
        <v>-260216.8</v>
      </c>
      <c r="E61" s="28">
        <v>-7325903.9500000002</v>
      </c>
      <c r="F61" s="25" t="s">
        <v>1456</v>
      </c>
      <c r="G61" s="32">
        <v>0.1</v>
      </c>
      <c r="H61" s="165" t="s">
        <v>1454</v>
      </c>
      <c r="I61" s="25" t="s">
        <v>1455</v>
      </c>
    </row>
    <row r="62" spans="1:9">
      <c r="A62" s="27">
        <v>1242</v>
      </c>
      <c r="B62" s="25" t="s">
        <v>179</v>
      </c>
      <c r="C62" s="28">
        <v>45676.08</v>
      </c>
      <c r="D62" s="28">
        <v>0</v>
      </c>
      <c r="E62" s="28">
        <v>-45676.08</v>
      </c>
      <c r="F62" s="25" t="s">
        <v>1453</v>
      </c>
    </row>
    <row r="63" spans="1:9">
      <c r="A63" s="27">
        <v>1243</v>
      </c>
      <c r="B63" s="25" t="s">
        <v>181</v>
      </c>
      <c r="C63" s="28">
        <v>0</v>
      </c>
      <c r="D63" s="28">
        <v>0</v>
      </c>
      <c r="E63" s="28">
        <v>0</v>
      </c>
    </row>
    <row r="64" spans="1:9" ht="33.75">
      <c r="A64" s="27">
        <v>1244</v>
      </c>
      <c r="B64" s="25" t="s">
        <v>182</v>
      </c>
      <c r="C64" s="28">
        <v>9377614.6199999992</v>
      </c>
      <c r="D64" s="28">
        <v>-810868.73</v>
      </c>
      <c r="E64" s="28">
        <v>-7233997.8600000003</v>
      </c>
      <c r="F64" s="25" t="s">
        <v>1456</v>
      </c>
      <c r="G64" s="32">
        <v>0.3</v>
      </c>
      <c r="H64" s="165" t="s">
        <v>1454</v>
      </c>
      <c r="I64" s="25" t="s">
        <v>1455</v>
      </c>
    </row>
    <row r="65" spans="1:9">
      <c r="A65" s="27">
        <v>1245</v>
      </c>
      <c r="B65" s="25" t="s">
        <v>184</v>
      </c>
      <c r="C65" s="28">
        <v>0</v>
      </c>
      <c r="D65" s="28">
        <v>0</v>
      </c>
      <c r="E65" s="28">
        <v>0</v>
      </c>
    </row>
    <row r="66" spans="1:9" ht="33.75">
      <c r="A66" s="27">
        <v>1246</v>
      </c>
      <c r="B66" s="25" t="s">
        <v>186</v>
      </c>
      <c r="C66" s="28">
        <v>755496.03</v>
      </c>
      <c r="D66" s="28">
        <v>-58649.75</v>
      </c>
      <c r="E66" s="28">
        <v>-495048.67</v>
      </c>
      <c r="F66" s="25" t="s">
        <v>1456</v>
      </c>
      <c r="G66" s="32">
        <v>0.1</v>
      </c>
      <c r="H66" s="165" t="s">
        <v>1454</v>
      </c>
      <c r="I66" s="25" t="s">
        <v>1455</v>
      </c>
    </row>
    <row r="67" spans="1:9">
      <c r="A67" s="27">
        <v>1247</v>
      </c>
      <c r="B67" s="25" t="s">
        <v>188</v>
      </c>
      <c r="C67" s="28">
        <v>0</v>
      </c>
      <c r="D67" s="28">
        <v>0</v>
      </c>
      <c r="E67" s="28">
        <v>0</v>
      </c>
    </row>
    <row r="68" spans="1:9">
      <c r="A68" s="27">
        <v>1248</v>
      </c>
      <c r="B68" s="25" t="s">
        <v>189</v>
      </c>
      <c r="C68" s="28">
        <v>0</v>
      </c>
      <c r="D68" s="28">
        <v>0</v>
      </c>
      <c r="E68" s="28">
        <v>0</v>
      </c>
    </row>
    <row r="70" spans="1:9">
      <c r="A70" s="24" t="s">
        <v>190</v>
      </c>
      <c r="B70" s="24"/>
      <c r="C70" s="24"/>
      <c r="D70" s="24"/>
      <c r="E70" s="24"/>
      <c r="F70" s="24"/>
      <c r="G70" s="24"/>
      <c r="H70" s="24"/>
      <c r="I70" s="24"/>
    </row>
    <row r="71" spans="1:9">
      <c r="A71" s="26" t="s">
        <v>110</v>
      </c>
      <c r="B71" s="26" t="s">
        <v>111</v>
      </c>
      <c r="C71" s="26" t="s">
        <v>112</v>
      </c>
      <c r="D71" s="26" t="s">
        <v>191</v>
      </c>
      <c r="E71" s="26" t="s">
        <v>192</v>
      </c>
      <c r="F71" s="26" t="s">
        <v>150</v>
      </c>
      <c r="G71" s="26" t="s">
        <v>162</v>
      </c>
      <c r="H71" s="26" t="s">
        <v>163</v>
      </c>
      <c r="I71" s="26" t="s">
        <v>164</v>
      </c>
    </row>
    <row r="72" spans="1:9">
      <c r="A72" s="27">
        <v>1250</v>
      </c>
      <c r="B72" s="25" t="s">
        <v>193</v>
      </c>
      <c r="C72" s="28">
        <f>SUM(C73:C77)</f>
        <v>1079210.3600000001</v>
      </c>
      <c r="D72" s="28">
        <f t="shared" ref="D72:E72" si="2">SUM(D73:D77)</f>
        <v>-156006.47</v>
      </c>
      <c r="E72" s="28">
        <f t="shared" si="2"/>
        <v>-984656.82000000007</v>
      </c>
    </row>
    <row r="73" spans="1:9">
      <c r="A73" s="27">
        <v>1251</v>
      </c>
      <c r="B73" s="25" t="s">
        <v>194</v>
      </c>
      <c r="C73" s="28">
        <v>46866.8</v>
      </c>
      <c r="D73" s="28">
        <v>0</v>
      </c>
      <c r="E73" s="28">
        <v>-46866.8</v>
      </c>
      <c r="F73" s="25" t="s">
        <v>1450</v>
      </c>
    </row>
    <row r="74" spans="1:9">
      <c r="A74" s="27">
        <v>1252</v>
      </c>
      <c r="B74" s="25" t="s">
        <v>195</v>
      </c>
      <c r="C74" s="28">
        <v>0</v>
      </c>
      <c r="D74" s="28">
        <v>0</v>
      </c>
      <c r="E74" s="28">
        <v>0</v>
      </c>
    </row>
    <row r="75" spans="1:9">
      <c r="A75" s="27">
        <v>1253</v>
      </c>
      <c r="B75" s="25" t="s">
        <v>196</v>
      </c>
      <c r="C75" s="28">
        <v>0</v>
      </c>
      <c r="D75" s="28">
        <v>0</v>
      </c>
      <c r="E75" s="28">
        <v>0</v>
      </c>
    </row>
    <row r="76" spans="1:9">
      <c r="A76" s="27">
        <v>1254</v>
      </c>
      <c r="B76" s="25" t="s">
        <v>197</v>
      </c>
      <c r="C76" s="28">
        <v>1032343.56</v>
      </c>
      <c r="D76" s="28">
        <v>-156006.47</v>
      </c>
      <c r="E76" s="28">
        <v>-937790.02</v>
      </c>
      <c r="F76" s="25" t="s">
        <v>1457</v>
      </c>
      <c r="G76" s="25" t="s">
        <v>1450</v>
      </c>
      <c r="H76" s="25" t="s">
        <v>1450</v>
      </c>
      <c r="I76" s="25" t="s">
        <v>1458</v>
      </c>
    </row>
    <row r="77" spans="1:9">
      <c r="A77" s="27">
        <v>1259</v>
      </c>
      <c r="B77" s="25" t="s">
        <v>198</v>
      </c>
      <c r="C77" s="28">
        <v>0</v>
      </c>
      <c r="D77" s="28">
        <v>0</v>
      </c>
      <c r="E77" s="28">
        <v>0</v>
      </c>
    </row>
    <row r="78" spans="1:9">
      <c r="A78" s="27">
        <v>1270</v>
      </c>
      <c r="B78" s="25" t="s">
        <v>199</v>
      </c>
      <c r="C78" s="28">
        <f>SUM(C79:C84)</f>
        <v>43335241.780000001</v>
      </c>
      <c r="D78" s="28">
        <f t="shared" ref="D78:E78" si="3">SUM(D79:D84)</f>
        <v>0</v>
      </c>
      <c r="E78" s="28">
        <f t="shared" si="3"/>
        <v>0</v>
      </c>
    </row>
    <row r="79" spans="1:9">
      <c r="A79" s="27">
        <v>1271</v>
      </c>
      <c r="B79" s="25" t="s">
        <v>200</v>
      </c>
      <c r="C79" s="28">
        <v>0</v>
      </c>
      <c r="D79" s="28">
        <v>0</v>
      </c>
      <c r="E79" s="28">
        <v>0</v>
      </c>
    </row>
    <row r="80" spans="1:9">
      <c r="A80" s="27">
        <v>1272</v>
      </c>
      <c r="B80" s="25" t="s">
        <v>201</v>
      </c>
      <c r="C80" s="28">
        <v>0</v>
      </c>
      <c r="D80" s="28">
        <v>0</v>
      </c>
      <c r="E80" s="28">
        <v>0</v>
      </c>
    </row>
    <row r="81" spans="1:9">
      <c r="A81" s="27">
        <v>1273</v>
      </c>
      <c r="B81" s="25" t="s">
        <v>202</v>
      </c>
      <c r="C81" s="28">
        <v>0</v>
      </c>
      <c r="D81" s="28">
        <v>0</v>
      </c>
      <c r="E81" s="28">
        <v>0</v>
      </c>
    </row>
    <row r="82" spans="1:9">
      <c r="A82" s="27">
        <v>1274</v>
      </c>
      <c r="B82" s="25" t="s">
        <v>203</v>
      </c>
      <c r="C82" s="28">
        <v>0</v>
      </c>
      <c r="D82" s="28">
        <v>0</v>
      </c>
      <c r="E82" s="28">
        <v>0</v>
      </c>
    </row>
    <row r="83" spans="1:9">
      <c r="A83" s="27">
        <v>1275</v>
      </c>
      <c r="B83" s="25" t="s">
        <v>204</v>
      </c>
      <c r="C83" s="28">
        <v>0</v>
      </c>
      <c r="D83" s="28">
        <v>0</v>
      </c>
      <c r="E83" s="28">
        <v>0</v>
      </c>
    </row>
    <row r="84" spans="1:9">
      <c r="A84" s="27">
        <v>1279</v>
      </c>
      <c r="B84" s="25" t="s">
        <v>205</v>
      </c>
      <c r="C84" s="28">
        <v>43335241.780000001</v>
      </c>
      <c r="D84" s="28">
        <v>0</v>
      </c>
      <c r="E84" s="28">
        <v>0</v>
      </c>
      <c r="F84" s="25" t="s">
        <v>1459</v>
      </c>
      <c r="G84" s="25" t="s">
        <v>1450</v>
      </c>
      <c r="H84" s="25" t="s">
        <v>1450</v>
      </c>
      <c r="I84" s="25" t="s">
        <v>1460</v>
      </c>
    </row>
    <row r="86" spans="1:9">
      <c r="A86" s="24" t="s">
        <v>206</v>
      </c>
      <c r="B86" s="24"/>
      <c r="C86" s="24"/>
      <c r="D86" s="24"/>
      <c r="E86" s="24"/>
      <c r="F86" s="24"/>
      <c r="G86" s="24"/>
      <c r="H86" s="24"/>
    </row>
    <row r="87" spans="1:9">
      <c r="A87" s="26" t="s">
        <v>110</v>
      </c>
      <c r="B87" s="26" t="s">
        <v>111</v>
      </c>
      <c r="C87" s="26" t="s">
        <v>112</v>
      </c>
      <c r="D87" s="26" t="s">
        <v>207</v>
      </c>
      <c r="E87" s="26"/>
      <c r="F87" s="26"/>
      <c r="G87" s="26"/>
      <c r="H87" s="26"/>
    </row>
    <row r="88" spans="1:9">
      <c r="A88" s="27">
        <v>1160</v>
      </c>
      <c r="B88" s="25" t="s">
        <v>208</v>
      </c>
      <c r="C88" s="28">
        <f>SUM(C89:C90)</f>
        <v>-411696.96</v>
      </c>
    </row>
    <row r="89" spans="1:9" ht="101.25">
      <c r="A89" s="27">
        <v>1161</v>
      </c>
      <c r="B89" s="25" t="s">
        <v>209</v>
      </c>
      <c r="C89" s="28">
        <v>-411696.96</v>
      </c>
      <c r="D89" s="165" t="s">
        <v>1461</v>
      </c>
    </row>
    <row r="90" spans="1:9">
      <c r="A90" s="27">
        <v>1162</v>
      </c>
      <c r="B90" s="25" t="s">
        <v>210</v>
      </c>
      <c r="C90" s="28">
        <v>0</v>
      </c>
    </row>
    <row r="92" spans="1:9">
      <c r="A92" s="24" t="s">
        <v>211</v>
      </c>
      <c r="B92" s="24"/>
      <c r="C92" s="24"/>
      <c r="D92" s="24"/>
      <c r="E92" s="24"/>
      <c r="F92" s="24"/>
      <c r="G92" s="24"/>
      <c r="H92" s="24"/>
    </row>
    <row r="93" spans="1:9">
      <c r="A93" s="26" t="s">
        <v>110</v>
      </c>
      <c r="B93" s="26" t="s">
        <v>111</v>
      </c>
      <c r="C93" s="26" t="s">
        <v>112</v>
      </c>
      <c r="D93" s="26" t="s">
        <v>128</v>
      </c>
      <c r="E93" s="26"/>
      <c r="F93" s="26"/>
      <c r="G93" s="26"/>
      <c r="H93" s="26"/>
    </row>
    <row r="94" spans="1:9">
      <c r="A94" s="27">
        <v>1290</v>
      </c>
      <c r="B94" s="25" t="s">
        <v>212</v>
      </c>
      <c r="C94" s="28">
        <v>0</v>
      </c>
    </row>
    <row r="95" spans="1:9">
      <c r="A95" s="27">
        <v>1291</v>
      </c>
      <c r="B95" s="25" t="s">
        <v>213</v>
      </c>
      <c r="C95" s="28">
        <v>0</v>
      </c>
    </row>
    <row r="96" spans="1:9">
      <c r="A96" s="27">
        <v>1292</v>
      </c>
      <c r="B96" s="25" t="s">
        <v>214</v>
      </c>
      <c r="C96" s="28">
        <v>0</v>
      </c>
    </row>
    <row r="97" spans="1:8">
      <c r="A97" s="27">
        <v>1293</v>
      </c>
      <c r="B97" s="25" t="s">
        <v>215</v>
      </c>
      <c r="C97" s="28">
        <v>0</v>
      </c>
    </row>
    <row r="99" spans="1:8">
      <c r="A99" s="24" t="s">
        <v>216</v>
      </c>
      <c r="B99" s="24"/>
      <c r="C99" s="24"/>
      <c r="D99" s="24"/>
      <c r="E99" s="24"/>
      <c r="F99" s="24"/>
      <c r="G99" s="24"/>
      <c r="H99" s="24"/>
    </row>
    <row r="100" spans="1:8">
      <c r="A100" s="26" t="s">
        <v>110</v>
      </c>
      <c r="B100" s="26" t="s">
        <v>111</v>
      </c>
      <c r="C100" s="26" t="s">
        <v>112</v>
      </c>
      <c r="D100" s="26" t="s">
        <v>124</v>
      </c>
      <c r="E100" s="26" t="s">
        <v>125</v>
      </c>
      <c r="F100" s="26" t="s">
        <v>126</v>
      </c>
      <c r="G100" s="26" t="s">
        <v>217</v>
      </c>
      <c r="H100" s="26" t="s">
        <v>218</v>
      </c>
    </row>
    <row r="101" spans="1:8">
      <c r="A101" s="27">
        <v>2110</v>
      </c>
      <c r="B101" s="25" t="s">
        <v>219</v>
      </c>
      <c r="C101" s="28">
        <f>SUM(C102:C110)</f>
        <v>57457888.710000008</v>
      </c>
      <c r="D101" s="28">
        <f t="shared" ref="D101:G101" si="4">SUM(D102:D110)</f>
        <v>6069498.4299999997</v>
      </c>
      <c r="E101" s="28">
        <f t="shared" si="4"/>
        <v>277668.81</v>
      </c>
      <c r="F101" s="28">
        <f t="shared" si="4"/>
        <v>0</v>
      </c>
      <c r="G101" s="28">
        <f t="shared" si="4"/>
        <v>51110721.469999999</v>
      </c>
    </row>
    <row r="102" spans="1:8">
      <c r="A102" s="27">
        <v>2111</v>
      </c>
      <c r="B102" s="25" t="s">
        <v>220</v>
      </c>
      <c r="C102" s="28">
        <v>0</v>
      </c>
      <c r="D102" s="28">
        <v>0</v>
      </c>
      <c r="E102" s="28">
        <v>0</v>
      </c>
      <c r="F102" s="28">
        <v>0</v>
      </c>
      <c r="G102" s="28">
        <v>0</v>
      </c>
    </row>
    <row r="103" spans="1:8">
      <c r="A103" s="27">
        <v>2112</v>
      </c>
      <c r="B103" s="25" t="s">
        <v>221</v>
      </c>
      <c r="C103" s="28">
        <v>677438</v>
      </c>
      <c r="D103" s="28">
        <v>208369.19</v>
      </c>
      <c r="E103" s="28">
        <v>277668.81</v>
      </c>
      <c r="F103" s="28">
        <v>0</v>
      </c>
      <c r="G103" s="28">
        <v>191400</v>
      </c>
      <c r="H103" s="25" t="s">
        <v>1462</v>
      </c>
    </row>
    <row r="104" spans="1:8">
      <c r="A104" s="27">
        <v>2113</v>
      </c>
      <c r="B104" s="25" t="s">
        <v>222</v>
      </c>
      <c r="C104" s="28">
        <v>43264351.100000001</v>
      </c>
      <c r="D104" s="28">
        <v>3680892.07</v>
      </c>
      <c r="E104" s="28">
        <v>0</v>
      </c>
      <c r="F104" s="28">
        <v>0</v>
      </c>
      <c r="G104" s="28">
        <v>39583459.030000001</v>
      </c>
      <c r="H104" s="25" t="s">
        <v>1463</v>
      </c>
    </row>
    <row r="105" spans="1:8">
      <c r="A105" s="27">
        <v>2114</v>
      </c>
      <c r="B105" s="25" t="s">
        <v>223</v>
      </c>
      <c r="C105" s="28">
        <v>0</v>
      </c>
      <c r="D105" s="28">
        <v>0</v>
      </c>
      <c r="E105" s="28">
        <v>0</v>
      </c>
      <c r="F105" s="28">
        <v>0</v>
      </c>
      <c r="G105" s="28">
        <v>0</v>
      </c>
    </row>
    <row r="106" spans="1:8">
      <c r="A106" s="27">
        <v>2115</v>
      </c>
      <c r="B106" s="25" t="s">
        <v>224</v>
      </c>
      <c r="C106" s="28">
        <v>0</v>
      </c>
      <c r="D106" s="28">
        <v>0</v>
      </c>
      <c r="E106" s="28">
        <v>0</v>
      </c>
      <c r="F106" s="28">
        <v>0</v>
      </c>
      <c r="G106" s="28">
        <v>0</v>
      </c>
    </row>
    <row r="107" spans="1:8">
      <c r="A107" s="27">
        <v>2116</v>
      </c>
      <c r="B107" s="25" t="s">
        <v>225</v>
      </c>
      <c r="C107" s="28">
        <v>0</v>
      </c>
      <c r="D107" s="28">
        <v>0</v>
      </c>
      <c r="E107" s="28">
        <v>0</v>
      </c>
      <c r="F107" s="28">
        <v>0</v>
      </c>
      <c r="G107" s="28">
        <v>0</v>
      </c>
    </row>
    <row r="108" spans="1:8">
      <c r="A108" s="27">
        <v>2117</v>
      </c>
      <c r="B108" s="25" t="s">
        <v>226</v>
      </c>
      <c r="C108" s="28">
        <v>1632681.27</v>
      </c>
      <c r="D108" s="28">
        <v>1632681.27</v>
      </c>
      <c r="E108" s="28">
        <v>0</v>
      </c>
      <c r="F108" s="28">
        <v>0</v>
      </c>
      <c r="G108" s="28">
        <v>0</v>
      </c>
      <c r="H108" s="25" t="s">
        <v>1462</v>
      </c>
    </row>
    <row r="109" spans="1:8">
      <c r="A109" s="27">
        <v>2118</v>
      </c>
      <c r="B109" s="25" t="s">
        <v>227</v>
      </c>
      <c r="C109" s="28">
        <v>0</v>
      </c>
      <c r="D109" s="28">
        <v>0</v>
      </c>
      <c r="E109" s="28">
        <v>0</v>
      </c>
      <c r="F109" s="28">
        <v>0</v>
      </c>
      <c r="G109" s="28">
        <v>0</v>
      </c>
    </row>
    <row r="110" spans="1:8">
      <c r="A110" s="27">
        <v>2119</v>
      </c>
      <c r="B110" s="25" t="s">
        <v>228</v>
      </c>
      <c r="C110" s="28">
        <v>11883418.34</v>
      </c>
      <c r="D110" s="28">
        <v>547555.9</v>
      </c>
      <c r="E110" s="28">
        <v>0</v>
      </c>
      <c r="F110" s="28">
        <v>0</v>
      </c>
      <c r="G110" s="28">
        <v>11335862.439999999</v>
      </c>
      <c r="H110" s="25" t="s">
        <v>1462</v>
      </c>
    </row>
    <row r="111" spans="1:8">
      <c r="A111" s="27">
        <v>2120</v>
      </c>
      <c r="B111" s="25" t="s">
        <v>229</v>
      </c>
      <c r="C111" s="28">
        <v>0</v>
      </c>
      <c r="D111" s="28">
        <v>0</v>
      </c>
      <c r="E111" s="28">
        <v>0</v>
      </c>
      <c r="F111" s="28">
        <v>0</v>
      </c>
      <c r="G111" s="28">
        <v>0</v>
      </c>
    </row>
    <row r="112" spans="1:8">
      <c r="A112" s="27">
        <v>2121</v>
      </c>
      <c r="B112" s="25" t="s">
        <v>230</v>
      </c>
      <c r="C112" s="28">
        <v>0</v>
      </c>
      <c r="D112" s="28">
        <v>0</v>
      </c>
      <c r="E112" s="28">
        <v>0</v>
      </c>
      <c r="F112" s="28">
        <v>0</v>
      </c>
      <c r="G112" s="28">
        <v>0</v>
      </c>
    </row>
    <row r="113" spans="1:8">
      <c r="A113" s="27">
        <v>2122</v>
      </c>
      <c r="B113" s="25" t="s">
        <v>231</v>
      </c>
      <c r="C113" s="28">
        <v>0</v>
      </c>
      <c r="D113" s="28">
        <v>0</v>
      </c>
      <c r="E113" s="28">
        <v>0</v>
      </c>
      <c r="F113" s="28">
        <v>0</v>
      </c>
      <c r="G113" s="28">
        <v>0</v>
      </c>
    </row>
    <row r="114" spans="1:8">
      <c r="A114" s="27">
        <v>2129</v>
      </c>
      <c r="B114" s="25" t="s">
        <v>232</v>
      </c>
      <c r="C114" s="28">
        <v>0</v>
      </c>
      <c r="D114" s="28">
        <v>0</v>
      </c>
      <c r="E114" s="28">
        <v>0</v>
      </c>
      <c r="F114" s="28">
        <v>0</v>
      </c>
      <c r="G114" s="28">
        <v>0</v>
      </c>
    </row>
    <row r="116" spans="1:8">
      <c r="A116" s="24" t="s">
        <v>233</v>
      </c>
      <c r="B116" s="24"/>
      <c r="C116" s="24"/>
      <c r="D116" s="24"/>
      <c r="E116" s="24"/>
      <c r="F116" s="24"/>
      <c r="G116" s="24"/>
      <c r="H116" s="24"/>
    </row>
    <row r="117" spans="1:8">
      <c r="A117" s="26" t="s">
        <v>110</v>
      </c>
      <c r="B117" s="26" t="s">
        <v>111</v>
      </c>
      <c r="C117" s="26" t="s">
        <v>112</v>
      </c>
      <c r="D117" s="26" t="s">
        <v>234</v>
      </c>
      <c r="E117" s="26" t="s">
        <v>128</v>
      </c>
      <c r="F117" s="26"/>
      <c r="G117" s="26"/>
      <c r="H117" s="26"/>
    </row>
    <row r="118" spans="1:8">
      <c r="A118" s="27">
        <v>2160</v>
      </c>
      <c r="B118" s="25" t="s">
        <v>235</v>
      </c>
      <c r="C118" s="28">
        <f>SUM(C119:C124)</f>
        <v>25383666.100000001</v>
      </c>
    </row>
    <row r="119" spans="1:8">
      <c r="A119" s="27">
        <v>2161</v>
      </c>
      <c r="B119" s="25" t="s">
        <v>236</v>
      </c>
      <c r="C119" s="28">
        <v>0</v>
      </c>
    </row>
    <row r="120" spans="1:8">
      <c r="A120" s="27">
        <v>2162</v>
      </c>
      <c r="B120" s="25" t="s">
        <v>237</v>
      </c>
      <c r="C120" s="28">
        <v>25383666.100000001</v>
      </c>
      <c r="D120" s="25" t="s">
        <v>1464</v>
      </c>
      <c r="E120" s="25" t="s">
        <v>1465</v>
      </c>
    </row>
    <row r="121" spans="1:8">
      <c r="A121" s="27">
        <v>2163</v>
      </c>
      <c r="B121" s="25" t="s">
        <v>238</v>
      </c>
      <c r="C121" s="28">
        <v>0</v>
      </c>
    </row>
    <row r="122" spans="1:8">
      <c r="A122" s="27">
        <v>2164</v>
      </c>
      <c r="B122" s="25" t="s">
        <v>239</v>
      </c>
      <c r="C122" s="28">
        <v>0</v>
      </c>
    </row>
    <row r="123" spans="1:8">
      <c r="A123" s="27">
        <v>2165</v>
      </c>
      <c r="B123" s="25" t="s">
        <v>240</v>
      </c>
      <c r="C123" s="28">
        <v>0</v>
      </c>
    </row>
    <row r="124" spans="1:8">
      <c r="A124" s="27">
        <v>2166</v>
      </c>
      <c r="B124" s="25" t="s">
        <v>241</v>
      </c>
      <c r="C124" s="28">
        <v>0</v>
      </c>
    </row>
    <row r="125" spans="1:8">
      <c r="A125" s="27">
        <v>2250</v>
      </c>
      <c r="B125" s="25" t="s">
        <v>242</v>
      </c>
      <c r="C125" s="28">
        <v>0</v>
      </c>
    </row>
    <row r="126" spans="1:8">
      <c r="A126" s="27">
        <v>2251</v>
      </c>
      <c r="B126" s="25" t="s">
        <v>243</v>
      </c>
      <c r="C126" s="28">
        <v>0</v>
      </c>
    </row>
    <row r="127" spans="1:8">
      <c r="A127" s="27">
        <v>2252</v>
      </c>
      <c r="B127" s="25" t="s">
        <v>244</v>
      </c>
      <c r="C127" s="28">
        <v>0</v>
      </c>
    </row>
    <row r="128" spans="1:8">
      <c r="A128" s="27">
        <v>2253</v>
      </c>
      <c r="B128" s="25" t="s">
        <v>245</v>
      </c>
      <c r="C128" s="28">
        <v>0</v>
      </c>
    </row>
    <row r="129" spans="1:8">
      <c r="A129" s="27">
        <v>2254</v>
      </c>
      <c r="B129" s="25" t="s">
        <v>246</v>
      </c>
      <c r="C129" s="28">
        <v>0</v>
      </c>
    </row>
    <row r="130" spans="1:8">
      <c r="A130" s="27">
        <v>2255</v>
      </c>
      <c r="B130" s="25" t="s">
        <v>247</v>
      </c>
      <c r="C130" s="28">
        <v>0</v>
      </c>
    </row>
    <row r="131" spans="1:8">
      <c r="A131" s="27">
        <v>2256</v>
      </c>
      <c r="B131" s="25" t="s">
        <v>248</v>
      </c>
      <c r="C131" s="28">
        <v>0</v>
      </c>
    </row>
    <row r="133" spans="1:8">
      <c r="A133" s="24" t="s">
        <v>249</v>
      </c>
      <c r="B133" s="24"/>
      <c r="C133" s="24"/>
      <c r="D133" s="24"/>
      <c r="E133" s="24"/>
      <c r="F133" s="24"/>
      <c r="G133" s="24"/>
      <c r="H133" s="24"/>
    </row>
    <row r="134" spans="1:8">
      <c r="A134" s="29" t="s">
        <v>110</v>
      </c>
      <c r="B134" s="29" t="s">
        <v>111</v>
      </c>
      <c r="C134" s="29" t="s">
        <v>112</v>
      </c>
      <c r="D134" s="29" t="s">
        <v>234</v>
      </c>
      <c r="E134" s="29" t="s">
        <v>128</v>
      </c>
      <c r="F134" s="29"/>
      <c r="G134" s="29"/>
      <c r="H134" s="29"/>
    </row>
    <row r="135" spans="1:8">
      <c r="A135" s="27">
        <v>2159</v>
      </c>
      <c r="B135" s="25" t="s">
        <v>250</v>
      </c>
      <c r="C135" s="28">
        <v>0</v>
      </c>
    </row>
    <row r="136" spans="1:8">
      <c r="A136" s="27">
        <v>2199</v>
      </c>
      <c r="B136" s="25" t="s">
        <v>251</v>
      </c>
      <c r="C136" s="28">
        <v>0</v>
      </c>
    </row>
    <row r="137" spans="1:8">
      <c r="A137" s="27">
        <v>2240</v>
      </c>
      <c r="B137" s="25" t="s">
        <v>252</v>
      </c>
      <c r="C137" s="28">
        <v>0</v>
      </c>
    </row>
    <row r="138" spans="1:8">
      <c r="A138" s="27">
        <v>2241</v>
      </c>
      <c r="B138" s="25" t="s">
        <v>253</v>
      </c>
      <c r="C138" s="28">
        <v>0</v>
      </c>
    </row>
    <row r="139" spans="1:8">
      <c r="A139" s="27">
        <v>2242</v>
      </c>
      <c r="B139" s="25" t="s">
        <v>254</v>
      </c>
      <c r="C139" s="28">
        <v>0</v>
      </c>
    </row>
    <row r="140" spans="1:8">
      <c r="A140" s="27">
        <v>2249</v>
      </c>
      <c r="B140" s="25" t="s">
        <v>255</v>
      </c>
      <c r="C140" s="28">
        <v>0</v>
      </c>
    </row>
  </sheetData>
  <sheetProtection formatCells="0" formatColumns="0" formatRows="0" insertColumns="0" insertRows="0" insertHyperlinks="0" deleteColumns="0" deleteRows="0" sort="0" autoFilter="0" pivotTables="0"/>
  <mergeCells count="3">
    <mergeCell ref="A1:F1"/>
    <mergeCell ref="A2:F2"/>
    <mergeCell ref="A3:F3"/>
  </mergeCells>
  <printOptions horizontalCentered="1"/>
  <pageMargins left="0" right="0" top="0.39370078740157483" bottom="0.39370078740157483" header="0.31496062992125984" footer="0.31496062992125984"/>
  <pageSetup scale="60"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7"/>
  <sheetViews>
    <sheetView zoomScaleNormal="100" workbookViewId="0">
      <selection sqref="A1:F1"/>
    </sheetView>
  </sheetViews>
  <sheetFormatPr baseColWidth="10" defaultColWidth="9.140625" defaultRowHeight="11.25"/>
  <cols>
    <col min="1" max="1" width="10" style="25" customWidth="1"/>
    <col min="2" max="2" width="83" style="25" customWidth="1"/>
    <col min="3" max="3" width="27.42578125" style="25" customWidth="1"/>
    <col min="4" max="4" width="30" style="25" customWidth="1"/>
    <col min="5" max="5" width="16.7109375" style="25" customWidth="1"/>
    <col min="6" max="16384" width="9.140625" style="25"/>
  </cols>
  <sheetData>
    <row r="1" spans="1:5" s="30" customFormat="1" ht="18.95" customHeight="1">
      <c r="A1" s="747" t="str">
        <f>'ESF-IMUVI'!A1</f>
        <v>Instituto Municipal de Vivienda de León, Guanajuato (IMUVI)</v>
      </c>
      <c r="B1" s="747"/>
      <c r="C1" s="747"/>
      <c r="D1" s="6" t="s">
        <v>42</v>
      </c>
      <c r="E1" s="21">
        <v>2018</v>
      </c>
    </row>
    <row r="2" spans="1:5" s="22" customFormat="1" ht="18.95" customHeight="1">
      <c r="A2" s="747" t="s">
        <v>256</v>
      </c>
      <c r="B2" s="747"/>
      <c r="C2" s="747"/>
      <c r="D2" s="6" t="s">
        <v>44</v>
      </c>
      <c r="E2" s="21" t="s">
        <v>1425</v>
      </c>
    </row>
    <row r="3" spans="1:5" s="22" customFormat="1" ht="18.95" customHeight="1">
      <c r="A3" s="747" t="str">
        <f>'ESF-IMUVI'!A3</f>
        <v>Correspondiente del 1 de enero al 31 de diciembre de 2018</v>
      </c>
      <c r="B3" s="747"/>
      <c r="C3" s="747"/>
      <c r="D3" s="6" t="s">
        <v>47</v>
      </c>
      <c r="E3" s="21">
        <v>1</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27">
        <v>4100</v>
      </c>
      <c r="B8" s="25" t="s">
        <v>259</v>
      </c>
      <c r="C8" s="28">
        <f>+C9+C18+C24+C26+C32+C37+C47+C52</f>
        <v>19415011.370000001</v>
      </c>
    </row>
    <row r="9" spans="1:5">
      <c r="A9" s="27">
        <v>4110</v>
      </c>
      <c r="B9" s="25" t="s">
        <v>260</v>
      </c>
      <c r="C9" s="28">
        <f>SUM(C10:C17)</f>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row>
    <row r="14" spans="1:5">
      <c r="A14" s="27">
        <v>4115</v>
      </c>
      <c r="B14" s="25" t="s">
        <v>265</v>
      </c>
      <c r="C14" s="28">
        <v>0</v>
      </c>
    </row>
    <row r="15" spans="1:5">
      <c r="A15" s="27">
        <v>4116</v>
      </c>
      <c r="B15" s="25" t="s">
        <v>266</v>
      </c>
      <c r="C15" s="28">
        <v>0</v>
      </c>
    </row>
    <row r="16" spans="1:5">
      <c r="A16" s="27">
        <v>4117</v>
      </c>
      <c r="B16" s="25" t="s">
        <v>267</v>
      </c>
      <c r="C16" s="28">
        <v>0</v>
      </c>
    </row>
    <row r="17" spans="1:3">
      <c r="A17" s="27">
        <v>4119</v>
      </c>
      <c r="B17" s="25" t="s">
        <v>268</v>
      </c>
      <c r="C17" s="28">
        <v>0</v>
      </c>
    </row>
    <row r="18" spans="1:3">
      <c r="A18" s="27">
        <v>4120</v>
      </c>
      <c r="B18" s="25" t="s">
        <v>269</v>
      </c>
      <c r="C18" s="28">
        <f>SUM(C19:C23)</f>
        <v>0</v>
      </c>
    </row>
    <row r="19" spans="1:3">
      <c r="A19" s="27">
        <v>4121</v>
      </c>
      <c r="B19" s="25" t="s">
        <v>270</v>
      </c>
      <c r="C19" s="28">
        <v>0</v>
      </c>
    </row>
    <row r="20" spans="1:3">
      <c r="A20" s="27">
        <v>4122</v>
      </c>
      <c r="B20" s="25" t="s">
        <v>271</v>
      </c>
      <c r="C20" s="28">
        <v>0</v>
      </c>
    </row>
    <row r="21" spans="1:3">
      <c r="A21" s="27">
        <v>4123</v>
      </c>
      <c r="B21" s="25" t="s">
        <v>272</v>
      </c>
      <c r="C21" s="28">
        <v>0</v>
      </c>
    </row>
    <row r="22" spans="1:3">
      <c r="A22" s="27">
        <v>4124</v>
      </c>
      <c r="B22" s="25" t="s">
        <v>273</v>
      </c>
      <c r="C22" s="28">
        <v>0</v>
      </c>
    </row>
    <row r="23" spans="1:3">
      <c r="A23" s="27">
        <v>4129</v>
      </c>
      <c r="B23" s="25" t="s">
        <v>274</v>
      </c>
      <c r="C23" s="28">
        <v>0</v>
      </c>
    </row>
    <row r="24" spans="1:3">
      <c r="A24" s="27">
        <v>4130</v>
      </c>
      <c r="B24" s="25" t="s">
        <v>275</v>
      </c>
      <c r="C24" s="28">
        <f>SUM(C25)</f>
        <v>0</v>
      </c>
    </row>
    <row r="25" spans="1:3">
      <c r="A25" s="27">
        <v>4131</v>
      </c>
      <c r="B25" s="25" t="s">
        <v>276</v>
      </c>
      <c r="C25" s="28">
        <v>0</v>
      </c>
    </row>
    <row r="26" spans="1:3">
      <c r="A26" s="27">
        <v>4140</v>
      </c>
      <c r="B26" s="25" t="s">
        <v>277</v>
      </c>
      <c r="C26" s="28">
        <f>SUM(C27:C31)</f>
        <v>0</v>
      </c>
    </row>
    <row r="27" spans="1:3">
      <c r="A27" s="27">
        <v>4141</v>
      </c>
      <c r="B27" s="25" t="s">
        <v>278</v>
      </c>
      <c r="C27" s="28">
        <v>0</v>
      </c>
    </row>
    <row r="28" spans="1:3">
      <c r="A28" s="27">
        <v>4142</v>
      </c>
      <c r="B28" s="25" t="s">
        <v>279</v>
      </c>
      <c r="C28" s="28">
        <v>0</v>
      </c>
    </row>
    <row r="29" spans="1:3">
      <c r="A29" s="27">
        <v>4143</v>
      </c>
      <c r="B29" s="25" t="s">
        <v>280</v>
      </c>
      <c r="C29" s="28">
        <v>0</v>
      </c>
    </row>
    <row r="30" spans="1:3">
      <c r="A30" s="27">
        <v>4144</v>
      </c>
      <c r="B30" s="25" t="s">
        <v>282</v>
      </c>
      <c r="C30" s="28">
        <v>0</v>
      </c>
    </row>
    <row r="31" spans="1:3">
      <c r="A31" s="27">
        <v>4149</v>
      </c>
      <c r="B31" s="25" t="s">
        <v>283</v>
      </c>
      <c r="C31" s="28">
        <v>0</v>
      </c>
    </row>
    <row r="32" spans="1:3">
      <c r="A32" s="27">
        <v>4150</v>
      </c>
      <c r="B32" s="25" t="s">
        <v>284</v>
      </c>
      <c r="C32" s="28">
        <f>SUM(C33:C36)</f>
        <v>0</v>
      </c>
    </row>
    <row r="33" spans="1:3">
      <c r="A33" s="27">
        <v>4151</v>
      </c>
      <c r="B33" s="25" t="s">
        <v>285</v>
      </c>
      <c r="C33" s="28">
        <v>0</v>
      </c>
    </row>
    <row r="34" spans="1:3">
      <c r="A34" s="27">
        <v>4152</v>
      </c>
      <c r="B34" s="25" t="s">
        <v>286</v>
      </c>
      <c r="C34" s="28">
        <v>0</v>
      </c>
    </row>
    <row r="35" spans="1:3">
      <c r="A35" s="27">
        <v>4153</v>
      </c>
      <c r="B35" s="25" t="s">
        <v>287</v>
      </c>
      <c r="C35" s="28">
        <v>0</v>
      </c>
    </row>
    <row r="36" spans="1:3">
      <c r="A36" s="27">
        <v>4159</v>
      </c>
      <c r="B36" s="25" t="s">
        <v>288</v>
      </c>
      <c r="C36" s="28">
        <v>0</v>
      </c>
    </row>
    <row r="37" spans="1:3">
      <c r="A37" s="27">
        <v>4160</v>
      </c>
      <c r="B37" s="25" t="s">
        <v>290</v>
      </c>
      <c r="C37" s="28">
        <f>SUM(C38:C46)</f>
        <v>0</v>
      </c>
    </row>
    <row r="38" spans="1:3">
      <c r="A38" s="27">
        <v>4161</v>
      </c>
      <c r="B38" s="25" t="s">
        <v>291</v>
      </c>
      <c r="C38" s="28">
        <v>0</v>
      </c>
    </row>
    <row r="39" spans="1:3">
      <c r="A39" s="27">
        <v>4162</v>
      </c>
      <c r="B39" s="25" t="s">
        <v>292</v>
      </c>
      <c r="C39" s="28">
        <v>0</v>
      </c>
    </row>
    <row r="40" spans="1:3">
      <c r="A40" s="27">
        <v>4163</v>
      </c>
      <c r="B40" s="25" t="s">
        <v>293</v>
      </c>
      <c r="C40" s="28">
        <v>0</v>
      </c>
    </row>
    <row r="41" spans="1:3">
      <c r="A41" s="27">
        <v>4164</v>
      </c>
      <c r="B41" s="25" t="s">
        <v>294</v>
      </c>
      <c r="C41" s="28">
        <v>0</v>
      </c>
    </row>
    <row r="42" spans="1:3">
      <c r="A42" s="27">
        <v>4165</v>
      </c>
      <c r="B42" s="25" t="s">
        <v>295</v>
      </c>
      <c r="C42" s="28">
        <v>0</v>
      </c>
    </row>
    <row r="43" spans="1:3">
      <c r="A43" s="27">
        <v>4166</v>
      </c>
      <c r="B43" s="25" t="s">
        <v>296</v>
      </c>
      <c r="C43" s="28">
        <v>0</v>
      </c>
    </row>
    <row r="44" spans="1:3">
      <c r="A44" s="27">
        <v>4167</v>
      </c>
      <c r="B44" s="25" t="s">
        <v>297</v>
      </c>
      <c r="C44" s="28">
        <v>0</v>
      </c>
    </row>
    <row r="45" spans="1:3">
      <c r="A45" s="27">
        <v>4168</v>
      </c>
      <c r="B45" s="25" t="s">
        <v>298</v>
      </c>
      <c r="C45" s="28">
        <v>0</v>
      </c>
    </row>
    <row r="46" spans="1:3">
      <c r="A46" s="27">
        <v>4169</v>
      </c>
      <c r="B46" s="25" t="s">
        <v>299</v>
      </c>
      <c r="C46" s="28">
        <v>0</v>
      </c>
    </row>
    <row r="47" spans="1:3">
      <c r="A47" s="27">
        <v>4170</v>
      </c>
      <c r="B47" s="25" t="s">
        <v>301</v>
      </c>
      <c r="C47" s="28">
        <f>SUM(C48:C51)</f>
        <v>19415011.370000001</v>
      </c>
    </row>
    <row r="48" spans="1:3">
      <c r="A48" s="27">
        <v>4171</v>
      </c>
      <c r="B48" s="25" t="s">
        <v>302</v>
      </c>
      <c r="C48" s="28">
        <v>0</v>
      </c>
    </row>
    <row r="49" spans="1:4">
      <c r="A49" s="27">
        <v>4172</v>
      </c>
      <c r="B49" s="25" t="s">
        <v>303</v>
      </c>
      <c r="C49" s="28">
        <v>0</v>
      </c>
    </row>
    <row r="50" spans="1:4" ht="22.5">
      <c r="A50" s="27">
        <v>4173</v>
      </c>
      <c r="B50" s="25" t="s">
        <v>304</v>
      </c>
      <c r="C50" s="28">
        <v>19415011.370000001</v>
      </c>
      <c r="D50" s="165" t="s">
        <v>1466</v>
      </c>
    </row>
    <row r="51" spans="1:4">
      <c r="A51" s="27">
        <v>4174</v>
      </c>
      <c r="B51" s="25" t="s">
        <v>305</v>
      </c>
      <c r="C51" s="28">
        <v>0</v>
      </c>
    </row>
    <row r="52" spans="1:4">
      <c r="A52" s="27">
        <v>4190</v>
      </c>
      <c r="B52" s="25" t="s">
        <v>306</v>
      </c>
      <c r="C52" s="28">
        <f>SUM(C53:C54)</f>
        <v>0</v>
      </c>
    </row>
    <row r="53" spans="1:4">
      <c r="A53" s="27">
        <v>4191</v>
      </c>
      <c r="B53" s="25" t="s">
        <v>307</v>
      </c>
      <c r="C53" s="28">
        <v>0</v>
      </c>
    </row>
    <row r="54" spans="1:4">
      <c r="A54" s="27">
        <v>4192</v>
      </c>
      <c r="B54" s="25" t="s">
        <v>308</v>
      </c>
      <c r="C54" s="28">
        <v>0</v>
      </c>
    </row>
    <row r="55" spans="1:4">
      <c r="A55" s="27">
        <v>4200</v>
      </c>
      <c r="B55" s="25" t="s">
        <v>309</v>
      </c>
      <c r="C55" s="28">
        <f>+C56+C60</f>
        <v>57590823.399999999</v>
      </c>
    </row>
    <row r="56" spans="1:4">
      <c r="A56" s="27">
        <v>4210</v>
      </c>
      <c r="B56" s="25" t="s">
        <v>310</v>
      </c>
      <c r="C56" s="28">
        <f>SUM(C57:C59)</f>
        <v>0</v>
      </c>
    </row>
    <row r="57" spans="1:4">
      <c r="A57" s="27">
        <v>4211</v>
      </c>
      <c r="B57" s="25" t="s">
        <v>311</v>
      </c>
      <c r="C57" s="28">
        <v>0</v>
      </c>
    </row>
    <row r="58" spans="1:4">
      <c r="A58" s="27">
        <v>4212</v>
      </c>
      <c r="B58" s="25" t="s">
        <v>312</v>
      </c>
      <c r="C58" s="28">
        <v>0</v>
      </c>
    </row>
    <row r="59" spans="1:4">
      <c r="A59" s="27">
        <v>4213</v>
      </c>
      <c r="B59" s="25" t="s">
        <v>313</v>
      </c>
      <c r="C59" s="28">
        <v>0</v>
      </c>
    </row>
    <row r="60" spans="1:4">
      <c r="A60" s="27">
        <v>4220</v>
      </c>
      <c r="B60" s="25" t="s">
        <v>315</v>
      </c>
      <c r="C60" s="28">
        <f>SUM(C61:C66)</f>
        <v>57590823.399999999</v>
      </c>
    </row>
    <row r="61" spans="1:4">
      <c r="A61" s="27">
        <v>4221</v>
      </c>
      <c r="B61" s="25" t="s">
        <v>316</v>
      </c>
      <c r="C61" s="28">
        <v>0</v>
      </c>
    </row>
    <row r="62" spans="1:4">
      <c r="A62" s="27">
        <v>4222</v>
      </c>
      <c r="B62" s="25" t="s">
        <v>317</v>
      </c>
      <c r="C62" s="28">
        <v>0</v>
      </c>
    </row>
    <row r="63" spans="1:4">
      <c r="A63" s="27">
        <v>4223</v>
      </c>
      <c r="B63" s="25" t="s">
        <v>318</v>
      </c>
      <c r="C63" s="28">
        <v>57590823.399999999</v>
      </c>
      <c r="D63" s="25" t="s">
        <v>1467</v>
      </c>
    </row>
    <row r="64" spans="1:4">
      <c r="A64" s="27">
        <v>4224</v>
      </c>
      <c r="B64" s="25" t="s">
        <v>320</v>
      </c>
      <c r="C64" s="28">
        <v>0</v>
      </c>
    </row>
    <row r="65" spans="1:5">
      <c r="A65" s="27">
        <v>4225</v>
      </c>
      <c r="B65" s="25" t="s">
        <v>321</v>
      </c>
      <c r="C65" s="28">
        <v>0</v>
      </c>
    </row>
    <row r="66" spans="1:5">
      <c r="A66" s="27">
        <v>4226</v>
      </c>
      <c r="B66" s="25" t="s">
        <v>322</v>
      </c>
      <c r="C66" s="28">
        <v>0</v>
      </c>
    </row>
    <row r="68" spans="1:5">
      <c r="A68" s="24" t="s">
        <v>323</v>
      </c>
      <c r="B68" s="24"/>
      <c r="C68" s="24"/>
      <c r="D68" s="24"/>
      <c r="E68" s="24"/>
    </row>
    <row r="69" spans="1:5">
      <c r="A69" s="26" t="s">
        <v>110</v>
      </c>
      <c r="B69" s="26" t="s">
        <v>111</v>
      </c>
      <c r="C69" s="26" t="s">
        <v>112</v>
      </c>
      <c r="D69" s="26" t="s">
        <v>234</v>
      </c>
      <c r="E69" s="26" t="s">
        <v>128</v>
      </c>
    </row>
    <row r="70" spans="1:5">
      <c r="A70" s="27">
        <v>4300</v>
      </c>
      <c r="B70" s="25" t="s">
        <v>324</v>
      </c>
      <c r="C70" s="28">
        <f>+C71+C74+C80+C82+C84</f>
        <v>21138666</v>
      </c>
    </row>
    <row r="71" spans="1:5">
      <c r="A71" s="27">
        <v>4310</v>
      </c>
      <c r="B71" s="25" t="s">
        <v>325</v>
      </c>
      <c r="C71" s="28">
        <f>SUM(C72:C73)</f>
        <v>19078978.129999999</v>
      </c>
    </row>
    <row r="72" spans="1:5" ht="56.25">
      <c r="A72" s="27">
        <v>4311</v>
      </c>
      <c r="B72" s="25" t="s">
        <v>328</v>
      </c>
      <c r="C72" s="28">
        <v>19078978.129999999</v>
      </c>
      <c r="D72" s="25" t="s">
        <v>1468</v>
      </c>
      <c r="E72" s="165" t="s">
        <v>1469</v>
      </c>
    </row>
    <row r="73" spans="1:5">
      <c r="A73" s="27">
        <v>4319</v>
      </c>
      <c r="B73" s="25" t="s">
        <v>329</v>
      </c>
      <c r="C73" s="28">
        <v>0</v>
      </c>
    </row>
    <row r="74" spans="1:5">
      <c r="A74" s="27">
        <v>4320</v>
      </c>
      <c r="B74" s="25" t="s">
        <v>330</v>
      </c>
      <c r="C74" s="28">
        <f>SUM(C75:C79)</f>
        <v>0</v>
      </c>
    </row>
    <row r="75" spans="1:5">
      <c r="A75" s="27">
        <v>4321</v>
      </c>
      <c r="B75" s="25" t="s">
        <v>331</v>
      </c>
      <c r="C75" s="28">
        <v>0</v>
      </c>
    </row>
    <row r="76" spans="1:5">
      <c r="A76" s="27">
        <v>4322</v>
      </c>
      <c r="B76" s="25" t="s">
        <v>332</v>
      </c>
      <c r="C76" s="28">
        <v>0</v>
      </c>
    </row>
    <row r="77" spans="1:5">
      <c r="A77" s="27">
        <v>4323</v>
      </c>
      <c r="B77" s="25" t="s">
        <v>333</v>
      </c>
      <c r="C77" s="28">
        <v>0</v>
      </c>
    </row>
    <row r="78" spans="1:5">
      <c r="A78" s="27">
        <v>4324</v>
      </c>
      <c r="B78" s="25" t="s">
        <v>334</v>
      </c>
      <c r="C78" s="28">
        <v>0</v>
      </c>
    </row>
    <row r="79" spans="1:5">
      <c r="A79" s="27">
        <v>4325</v>
      </c>
      <c r="B79" s="25" t="s">
        <v>335</v>
      </c>
      <c r="C79" s="28">
        <v>0</v>
      </c>
    </row>
    <row r="80" spans="1:5">
      <c r="A80" s="27">
        <v>4330</v>
      </c>
      <c r="B80" s="25" t="s">
        <v>336</v>
      </c>
      <c r="C80" s="28">
        <f>SUM(C81)</f>
        <v>0</v>
      </c>
    </row>
    <row r="81" spans="1:5">
      <c r="A81" s="27">
        <v>4331</v>
      </c>
      <c r="B81" s="25" t="s">
        <v>336</v>
      </c>
      <c r="C81" s="28">
        <v>0</v>
      </c>
    </row>
    <row r="82" spans="1:5">
      <c r="A82" s="27">
        <v>4340</v>
      </c>
      <c r="B82" s="25" t="s">
        <v>337</v>
      </c>
      <c r="C82" s="28">
        <f>SUM(C83)</f>
        <v>0</v>
      </c>
    </row>
    <row r="83" spans="1:5">
      <c r="A83" s="27">
        <v>4341</v>
      </c>
      <c r="B83" s="25" t="s">
        <v>338</v>
      </c>
      <c r="C83" s="28">
        <v>0</v>
      </c>
    </row>
    <row r="84" spans="1:5">
      <c r="A84" s="27">
        <v>4390</v>
      </c>
      <c r="B84" s="25" t="s">
        <v>339</v>
      </c>
      <c r="C84" s="28">
        <f>SUM(C85:C91)</f>
        <v>2059687.87</v>
      </c>
    </row>
    <row r="85" spans="1:5">
      <c r="A85" s="27">
        <v>4391</v>
      </c>
      <c r="B85" s="25" t="s">
        <v>340</v>
      </c>
      <c r="C85" s="28">
        <v>0</v>
      </c>
    </row>
    <row r="86" spans="1:5">
      <c r="A86" s="27">
        <v>4392</v>
      </c>
      <c r="B86" s="25" t="s">
        <v>341</v>
      </c>
      <c r="C86" s="28">
        <v>0</v>
      </c>
    </row>
    <row r="87" spans="1:5">
      <c r="A87" s="27">
        <v>4393</v>
      </c>
      <c r="B87" s="25" t="s">
        <v>342</v>
      </c>
      <c r="C87" s="28">
        <v>0</v>
      </c>
    </row>
    <row r="88" spans="1:5">
      <c r="A88" s="27">
        <v>4394</v>
      </c>
      <c r="B88" s="25" t="s">
        <v>343</v>
      </c>
      <c r="C88" s="28">
        <v>0</v>
      </c>
    </row>
    <row r="89" spans="1:5">
      <c r="A89" s="27">
        <v>4395</v>
      </c>
      <c r="B89" s="25" t="s">
        <v>344</v>
      </c>
      <c r="C89" s="28">
        <v>0</v>
      </c>
    </row>
    <row r="90" spans="1:5">
      <c r="A90" s="27">
        <v>4396</v>
      </c>
      <c r="B90" s="25" t="s">
        <v>345</v>
      </c>
      <c r="C90" s="28">
        <v>0</v>
      </c>
    </row>
    <row r="91" spans="1:5" ht="33.75">
      <c r="A91" s="27">
        <v>4399</v>
      </c>
      <c r="B91" s="25" t="s">
        <v>339</v>
      </c>
      <c r="C91" s="28">
        <v>2059687.87</v>
      </c>
      <c r="D91" s="25" t="s">
        <v>1470</v>
      </c>
      <c r="E91" s="165" t="s">
        <v>1471</v>
      </c>
    </row>
    <row r="94" spans="1:5">
      <c r="A94" s="24" t="s">
        <v>346</v>
      </c>
      <c r="B94" s="24"/>
      <c r="C94" s="24"/>
      <c r="D94" s="24"/>
      <c r="E94" s="24"/>
    </row>
    <row r="95" spans="1:5">
      <c r="A95" s="26" t="s">
        <v>110</v>
      </c>
      <c r="B95" s="26" t="s">
        <v>111</v>
      </c>
      <c r="C95" s="26" t="s">
        <v>112</v>
      </c>
      <c r="D95" s="26" t="s">
        <v>347</v>
      </c>
      <c r="E95" s="26" t="s">
        <v>128</v>
      </c>
    </row>
    <row r="96" spans="1:5">
      <c r="A96" s="27">
        <v>5000</v>
      </c>
      <c r="B96" s="25" t="s">
        <v>348</v>
      </c>
      <c r="C96" s="28">
        <f>+C97+C125+C158+C168+C183+C215</f>
        <v>66488921.189999998</v>
      </c>
      <c r="D96" s="32">
        <f>C96/C96</f>
        <v>1</v>
      </c>
    </row>
    <row r="97" spans="1:5">
      <c r="A97" s="27">
        <v>5100</v>
      </c>
      <c r="B97" s="25" t="s">
        <v>349</v>
      </c>
      <c r="C97" s="28">
        <f>+C98+C105+C115</f>
        <v>47406652.890000001</v>
      </c>
      <c r="D97" s="32">
        <f>C97/$C$96</f>
        <v>0.71300078331140093</v>
      </c>
    </row>
    <row r="98" spans="1:5">
      <c r="A98" s="27">
        <v>5110</v>
      </c>
      <c r="B98" s="25" t="s">
        <v>350</v>
      </c>
      <c r="C98" s="28">
        <f>SUM(C99:C104)</f>
        <v>37047989.640000001</v>
      </c>
      <c r="D98" s="32">
        <f t="shared" ref="D98:D161" si="0">C98/$C$96</f>
        <v>0.55720545584024395</v>
      </c>
    </row>
    <row r="99" spans="1:5" ht="33.75">
      <c r="A99" s="27">
        <v>5111</v>
      </c>
      <c r="B99" s="25" t="s">
        <v>351</v>
      </c>
      <c r="C99" s="28">
        <v>19813719.66</v>
      </c>
      <c r="D99" s="32">
        <f t="shared" si="0"/>
        <v>0.29800031802862226</v>
      </c>
      <c r="E99" s="165" t="s">
        <v>1472</v>
      </c>
    </row>
    <row r="100" spans="1:5">
      <c r="A100" s="27">
        <v>5112</v>
      </c>
      <c r="B100" s="25" t="s">
        <v>352</v>
      </c>
      <c r="C100" s="28">
        <v>1235617.8999999999</v>
      </c>
      <c r="D100" s="32">
        <f t="shared" si="0"/>
        <v>1.8583816339402995E-2</v>
      </c>
    </row>
    <row r="101" spans="1:5">
      <c r="A101" s="27">
        <v>5113</v>
      </c>
      <c r="B101" s="25" t="s">
        <v>353</v>
      </c>
      <c r="C101" s="28">
        <v>3805319.09</v>
      </c>
      <c r="D101" s="32">
        <f t="shared" si="0"/>
        <v>5.7232378295413278E-2</v>
      </c>
    </row>
    <row r="102" spans="1:5">
      <c r="A102" s="27">
        <v>5114</v>
      </c>
      <c r="B102" s="25" t="s">
        <v>354</v>
      </c>
      <c r="C102" s="28">
        <v>4134651.89</v>
      </c>
      <c r="D102" s="32">
        <f t="shared" si="0"/>
        <v>6.2185576423848733E-2</v>
      </c>
    </row>
    <row r="103" spans="1:5" ht="45">
      <c r="A103" s="27">
        <v>5115</v>
      </c>
      <c r="B103" s="25" t="s">
        <v>355</v>
      </c>
      <c r="C103" s="28">
        <v>8058681.0999999996</v>
      </c>
      <c r="D103" s="32">
        <f t="shared" si="0"/>
        <v>0.12120336675295663</v>
      </c>
      <c r="E103" s="165" t="s">
        <v>1473</v>
      </c>
    </row>
    <row r="104" spans="1:5">
      <c r="A104" s="27">
        <v>5116</v>
      </c>
      <c r="B104" s="25" t="s">
        <v>356</v>
      </c>
      <c r="C104" s="28">
        <v>0</v>
      </c>
      <c r="D104" s="32">
        <f t="shared" si="0"/>
        <v>0</v>
      </c>
    </row>
    <row r="105" spans="1:5">
      <c r="A105" s="27">
        <v>5120</v>
      </c>
      <c r="B105" s="25" t="s">
        <v>357</v>
      </c>
      <c r="C105" s="28">
        <f>SUM(C106:C114)</f>
        <v>1347331.01</v>
      </c>
      <c r="D105" s="32">
        <f t="shared" si="0"/>
        <v>2.0263992645479109E-2</v>
      </c>
    </row>
    <row r="106" spans="1:5">
      <c r="A106" s="27">
        <v>5121</v>
      </c>
      <c r="B106" s="25" t="s">
        <v>358</v>
      </c>
      <c r="C106" s="28">
        <v>427547.38</v>
      </c>
      <c r="D106" s="32">
        <f t="shared" si="0"/>
        <v>6.4303551982477277E-3</v>
      </c>
    </row>
    <row r="107" spans="1:5">
      <c r="A107" s="27">
        <v>5122</v>
      </c>
      <c r="B107" s="25" t="s">
        <v>359</v>
      </c>
      <c r="C107" s="28">
        <v>14234.05</v>
      </c>
      <c r="D107" s="32">
        <f t="shared" si="0"/>
        <v>2.1408153035487685E-4</v>
      </c>
    </row>
    <row r="108" spans="1:5">
      <c r="A108" s="27">
        <v>5123</v>
      </c>
      <c r="B108" s="25" t="s">
        <v>360</v>
      </c>
      <c r="C108" s="28">
        <v>0</v>
      </c>
      <c r="D108" s="32">
        <f t="shared" si="0"/>
        <v>0</v>
      </c>
    </row>
    <row r="109" spans="1:5">
      <c r="A109" s="27">
        <v>5124</v>
      </c>
      <c r="B109" s="25" t="s">
        <v>361</v>
      </c>
      <c r="C109" s="28">
        <v>37065.65</v>
      </c>
      <c r="D109" s="32">
        <f t="shared" si="0"/>
        <v>5.5747106941441413E-4</v>
      </c>
    </row>
    <row r="110" spans="1:5">
      <c r="A110" s="27">
        <v>5125</v>
      </c>
      <c r="B110" s="25" t="s">
        <v>362</v>
      </c>
      <c r="C110" s="28">
        <v>0</v>
      </c>
      <c r="D110" s="32">
        <f t="shared" si="0"/>
        <v>0</v>
      </c>
    </row>
    <row r="111" spans="1:5">
      <c r="A111" s="27">
        <v>5126</v>
      </c>
      <c r="B111" s="25" t="s">
        <v>363</v>
      </c>
      <c r="C111" s="28">
        <v>703045.34</v>
      </c>
      <c r="D111" s="32">
        <f t="shared" si="0"/>
        <v>1.0573871968699331E-2</v>
      </c>
    </row>
    <row r="112" spans="1:5">
      <c r="A112" s="27">
        <v>5127</v>
      </c>
      <c r="B112" s="25" t="s">
        <v>364</v>
      </c>
      <c r="C112" s="28">
        <v>3151.77</v>
      </c>
      <c r="D112" s="32">
        <f t="shared" si="0"/>
        <v>4.7402934858778088E-5</v>
      </c>
    </row>
    <row r="113" spans="1:4">
      <c r="A113" s="27">
        <v>5128</v>
      </c>
      <c r="B113" s="25" t="s">
        <v>365</v>
      </c>
      <c r="C113" s="28">
        <v>0</v>
      </c>
      <c r="D113" s="32">
        <f t="shared" si="0"/>
        <v>0</v>
      </c>
    </row>
    <row r="114" spans="1:4">
      <c r="A114" s="27">
        <v>5129</v>
      </c>
      <c r="B114" s="25" t="s">
        <v>366</v>
      </c>
      <c r="C114" s="28">
        <v>162286.82</v>
      </c>
      <c r="D114" s="32">
        <f t="shared" si="0"/>
        <v>2.4408099439039797E-3</v>
      </c>
    </row>
    <row r="115" spans="1:4">
      <c r="A115" s="27">
        <v>5130</v>
      </c>
      <c r="B115" s="25" t="s">
        <v>367</v>
      </c>
      <c r="C115" s="28">
        <f>SUM(C116:C124)</f>
        <v>9011332.2400000002</v>
      </c>
      <c r="D115" s="32">
        <f t="shared" si="0"/>
        <v>0.13553133482567789</v>
      </c>
    </row>
    <row r="116" spans="1:4">
      <c r="A116" s="27">
        <v>5131</v>
      </c>
      <c r="B116" s="25" t="s">
        <v>368</v>
      </c>
      <c r="C116" s="28">
        <v>568841.51</v>
      </c>
      <c r="D116" s="32">
        <f t="shared" si="0"/>
        <v>8.5554329927307396E-3</v>
      </c>
    </row>
    <row r="117" spans="1:4">
      <c r="A117" s="27">
        <v>5132</v>
      </c>
      <c r="B117" s="25" t="s">
        <v>369</v>
      </c>
      <c r="C117" s="28">
        <v>183920.97</v>
      </c>
      <c r="D117" s="32">
        <f t="shared" si="0"/>
        <v>2.7661897156433619E-3</v>
      </c>
    </row>
    <row r="118" spans="1:4">
      <c r="A118" s="27">
        <v>5133</v>
      </c>
      <c r="B118" s="25" t="s">
        <v>370</v>
      </c>
      <c r="C118" s="28">
        <v>3720107.31</v>
      </c>
      <c r="D118" s="32">
        <f t="shared" si="0"/>
        <v>5.5950784633267713E-2</v>
      </c>
    </row>
    <row r="119" spans="1:4">
      <c r="A119" s="27">
        <v>5134</v>
      </c>
      <c r="B119" s="25" t="s">
        <v>371</v>
      </c>
      <c r="C119" s="28">
        <v>1965599.95</v>
      </c>
      <c r="D119" s="32">
        <f t="shared" si="0"/>
        <v>2.9562819110616406E-2</v>
      </c>
    </row>
    <row r="120" spans="1:4">
      <c r="A120" s="27">
        <v>5135</v>
      </c>
      <c r="B120" s="25" t="s">
        <v>372</v>
      </c>
      <c r="C120" s="28">
        <v>1197594.58</v>
      </c>
      <c r="D120" s="32">
        <f t="shared" si="0"/>
        <v>1.8011941817761355E-2</v>
      </c>
    </row>
    <row r="121" spans="1:4">
      <c r="A121" s="27">
        <v>5136</v>
      </c>
      <c r="B121" s="25" t="s">
        <v>373</v>
      </c>
      <c r="C121" s="28">
        <v>136011.63</v>
      </c>
      <c r="D121" s="32">
        <f t="shared" si="0"/>
        <v>2.0456284681071996E-3</v>
      </c>
    </row>
    <row r="122" spans="1:4">
      <c r="A122" s="27">
        <v>5137</v>
      </c>
      <c r="B122" s="25" t="s">
        <v>374</v>
      </c>
      <c r="C122" s="28">
        <v>173865.13</v>
      </c>
      <c r="D122" s="32">
        <f t="shared" si="0"/>
        <v>2.6149488800270909E-3</v>
      </c>
    </row>
    <row r="123" spans="1:4">
      <c r="A123" s="27">
        <v>5138</v>
      </c>
      <c r="B123" s="25" t="s">
        <v>375</v>
      </c>
      <c r="C123" s="28">
        <v>446325.25</v>
      </c>
      <c r="D123" s="32">
        <f t="shared" si="0"/>
        <v>6.7127762341724949E-3</v>
      </c>
    </row>
    <row r="124" spans="1:4">
      <c r="A124" s="27">
        <v>5139</v>
      </c>
      <c r="B124" s="25" t="s">
        <v>376</v>
      </c>
      <c r="C124" s="28">
        <v>619065.91</v>
      </c>
      <c r="D124" s="32">
        <f t="shared" si="0"/>
        <v>9.3108129733515399E-3</v>
      </c>
    </row>
    <row r="125" spans="1:4">
      <c r="A125" s="27">
        <v>5200</v>
      </c>
      <c r="B125" s="25" t="s">
        <v>377</v>
      </c>
      <c r="C125" s="28">
        <f>+C126+C129+C132+C135+C140+C144+C147+C149+C155</f>
        <v>86341.3</v>
      </c>
      <c r="D125" s="32">
        <f t="shared" si="0"/>
        <v>1.2985817554968214E-3</v>
      </c>
    </row>
    <row r="126" spans="1:4">
      <c r="A126" s="27">
        <v>5210</v>
      </c>
      <c r="B126" s="25" t="s">
        <v>378</v>
      </c>
      <c r="C126" s="28">
        <f>SUM(C127:C128)</f>
        <v>0</v>
      </c>
      <c r="D126" s="32">
        <f t="shared" si="0"/>
        <v>0</v>
      </c>
    </row>
    <row r="127" spans="1:4">
      <c r="A127" s="27">
        <v>5211</v>
      </c>
      <c r="B127" s="25" t="s">
        <v>379</v>
      </c>
      <c r="C127" s="28">
        <v>0</v>
      </c>
      <c r="D127" s="32">
        <f t="shared" si="0"/>
        <v>0</v>
      </c>
    </row>
    <row r="128" spans="1:4">
      <c r="A128" s="27">
        <v>5212</v>
      </c>
      <c r="B128" s="25" t="s">
        <v>380</v>
      </c>
      <c r="C128" s="28">
        <v>0</v>
      </c>
      <c r="D128" s="32">
        <f t="shared" si="0"/>
        <v>0</v>
      </c>
    </row>
    <row r="129" spans="1:4">
      <c r="A129" s="27">
        <v>5220</v>
      </c>
      <c r="B129" s="25" t="s">
        <v>381</v>
      </c>
      <c r="C129" s="28">
        <f>SUM(C130:C131)</f>
        <v>0</v>
      </c>
      <c r="D129" s="32">
        <f t="shared" si="0"/>
        <v>0</v>
      </c>
    </row>
    <row r="130" spans="1:4">
      <c r="A130" s="27">
        <v>5221</v>
      </c>
      <c r="B130" s="25" t="s">
        <v>382</v>
      </c>
      <c r="C130" s="28">
        <v>0</v>
      </c>
      <c r="D130" s="32">
        <f t="shared" si="0"/>
        <v>0</v>
      </c>
    </row>
    <row r="131" spans="1:4">
      <c r="A131" s="27">
        <v>5222</v>
      </c>
      <c r="B131" s="25" t="s">
        <v>383</v>
      </c>
      <c r="C131" s="28">
        <v>0</v>
      </c>
      <c r="D131" s="32">
        <f t="shared" si="0"/>
        <v>0</v>
      </c>
    </row>
    <row r="132" spans="1:4">
      <c r="A132" s="27">
        <v>5230</v>
      </c>
      <c r="B132" s="25" t="s">
        <v>318</v>
      </c>
      <c r="C132" s="28">
        <f>SUM(C133:C134)</f>
        <v>0</v>
      </c>
      <c r="D132" s="32">
        <f t="shared" si="0"/>
        <v>0</v>
      </c>
    </row>
    <row r="133" spans="1:4">
      <c r="A133" s="27">
        <v>5231</v>
      </c>
      <c r="B133" s="25" t="s">
        <v>384</v>
      </c>
      <c r="C133" s="28">
        <v>0</v>
      </c>
      <c r="D133" s="32">
        <f t="shared" si="0"/>
        <v>0</v>
      </c>
    </row>
    <row r="134" spans="1:4">
      <c r="A134" s="27">
        <v>5232</v>
      </c>
      <c r="B134" s="25" t="s">
        <v>385</v>
      </c>
      <c r="C134" s="28">
        <v>0</v>
      </c>
      <c r="D134" s="32">
        <f t="shared" si="0"/>
        <v>0</v>
      </c>
    </row>
    <row r="135" spans="1:4">
      <c r="A135" s="27">
        <v>5240</v>
      </c>
      <c r="B135" s="25" t="s">
        <v>320</v>
      </c>
      <c r="C135" s="28">
        <f>SUM(C136:C139)</f>
        <v>86341.3</v>
      </c>
      <c r="D135" s="32">
        <f t="shared" si="0"/>
        <v>1.2985817554968214E-3</v>
      </c>
    </row>
    <row r="136" spans="1:4">
      <c r="A136" s="27">
        <v>5241</v>
      </c>
      <c r="B136" s="25" t="s">
        <v>386</v>
      </c>
      <c r="C136" s="28">
        <v>0</v>
      </c>
      <c r="D136" s="32">
        <f t="shared" si="0"/>
        <v>0</v>
      </c>
    </row>
    <row r="137" spans="1:4">
      <c r="A137" s="27">
        <v>5242</v>
      </c>
      <c r="B137" s="25" t="s">
        <v>387</v>
      </c>
      <c r="C137" s="28">
        <v>0</v>
      </c>
      <c r="D137" s="32">
        <f t="shared" si="0"/>
        <v>0</v>
      </c>
    </row>
    <row r="138" spans="1:4">
      <c r="A138" s="27">
        <v>5243</v>
      </c>
      <c r="B138" s="25" t="s">
        <v>388</v>
      </c>
      <c r="C138" s="28">
        <v>0</v>
      </c>
      <c r="D138" s="32">
        <f t="shared" si="0"/>
        <v>0</v>
      </c>
    </row>
    <row r="139" spans="1:4">
      <c r="A139" s="27">
        <v>5244</v>
      </c>
      <c r="B139" s="25" t="s">
        <v>389</v>
      </c>
      <c r="C139" s="28">
        <v>86341.3</v>
      </c>
      <c r="D139" s="32">
        <f t="shared" si="0"/>
        <v>1.2985817554968214E-3</v>
      </c>
    </row>
    <row r="140" spans="1:4">
      <c r="A140" s="27">
        <v>5250</v>
      </c>
      <c r="B140" s="25" t="s">
        <v>321</v>
      </c>
      <c r="C140" s="28">
        <f>SUM(C141:C143)</f>
        <v>0</v>
      </c>
      <c r="D140" s="32">
        <f t="shared" si="0"/>
        <v>0</v>
      </c>
    </row>
    <row r="141" spans="1:4">
      <c r="A141" s="27">
        <v>5251</v>
      </c>
      <c r="B141" s="25" t="s">
        <v>390</v>
      </c>
      <c r="C141" s="28">
        <v>0</v>
      </c>
      <c r="D141" s="32">
        <f t="shared" si="0"/>
        <v>0</v>
      </c>
    </row>
    <row r="142" spans="1:4">
      <c r="A142" s="27">
        <v>5252</v>
      </c>
      <c r="B142" s="25" t="s">
        <v>391</v>
      </c>
      <c r="C142" s="28">
        <v>0</v>
      </c>
      <c r="D142" s="32">
        <f t="shared" si="0"/>
        <v>0</v>
      </c>
    </row>
    <row r="143" spans="1:4">
      <c r="A143" s="27">
        <v>5259</v>
      </c>
      <c r="B143" s="25" t="s">
        <v>392</v>
      </c>
      <c r="C143" s="28">
        <v>0</v>
      </c>
      <c r="D143" s="32">
        <f t="shared" si="0"/>
        <v>0</v>
      </c>
    </row>
    <row r="144" spans="1:4">
      <c r="A144" s="27">
        <v>5260</v>
      </c>
      <c r="B144" s="25" t="s">
        <v>393</v>
      </c>
      <c r="C144" s="28">
        <f>SUM(C145:C146)</f>
        <v>0</v>
      </c>
      <c r="D144" s="32">
        <f t="shared" si="0"/>
        <v>0</v>
      </c>
    </row>
    <row r="145" spans="1:4">
      <c r="A145" s="27">
        <v>5261</v>
      </c>
      <c r="B145" s="25" t="s">
        <v>394</v>
      </c>
      <c r="C145" s="28">
        <v>0</v>
      </c>
      <c r="D145" s="32">
        <f t="shared" si="0"/>
        <v>0</v>
      </c>
    </row>
    <row r="146" spans="1:4">
      <c r="A146" s="27">
        <v>5262</v>
      </c>
      <c r="B146" s="25" t="s">
        <v>395</v>
      </c>
      <c r="C146" s="28">
        <v>0</v>
      </c>
      <c r="D146" s="32">
        <f t="shared" si="0"/>
        <v>0</v>
      </c>
    </row>
    <row r="147" spans="1:4">
      <c r="A147" s="27">
        <v>5270</v>
      </c>
      <c r="B147" s="25" t="s">
        <v>396</v>
      </c>
      <c r="C147" s="28">
        <f>SUM(C148)</f>
        <v>0</v>
      </c>
      <c r="D147" s="32">
        <f t="shared" si="0"/>
        <v>0</v>
      </c>
    </row>
    <row r="148" spans="1:4">
      <c r="A148" s="27">
        <v>5271</v>
      </c>
      <c r="B148" s="25" t="s">
        <v>397</v>
      </c>
      <c r="C148" s="28">
        <v>0</v>
      </c>
      <c r="D148" s="32">
        <f t="shared" si="0"/>
        <v>0</v>
      </c>
    </row>
    <row r="149" spans="1:4">
      <c r="A149" s="27">
        <v>5280</v>
      </c>
      <c r="B149" s="25" t="s">
        <v>398</v>
      </c>
      <c r="C149" s="28">
        <f>SUM(C150:C154)</f>
        <v>0</v>
      </c>
      <c r="D149" s="32">
        <f t="shared" si="0"/>
        <v>0</v>
      </c>
    </row>
    <row r="150" spans="1:4">
      <c r="A150" s="27">
        <v>5281</v>
      </c>
      <c r="B150" s="25" t="s">
        <v>399</v>
      </c>
      <c r="C150" s="28">
        <v>0</v>
      </c>
      <c r="D150" s="32">
        <f t="shared" si="0"/>
        <v>0</v>
      </c>
    </row>
    <row r="151" spans="1:4">
      <c r="A151" s="27">
        <v>5282</v>
      </c>
      <c r="B151" s="25" t="s">
        <v>400</v>
      </c>
      <c r="C151" s="28">
        <v>0</v>
      </c>
      <c r="D151" s="32">
        <f t="shared" si="0"/>
        <v>0</v>
      </c>
    </row>
    <row r="152" spans="1:4">
      <c r="A152" s="27">
        <v>5283</v>
      </c>
      <c r="B152" s="25" t="s">
        <v>401</v>
      </c>
      <c r="C152" s="28">
        <v>0</v>
      </c>
      <c r="D152" s="32">
        <f t="shared" si="0"/>
        <v>0</v>
      </c>
    </row>
    <row r="153" spans="1:4">
      <c r="A153" s="27">
        <v>5284</v>
      </c>
      <c r="B153" s="25" t="s">
        <v>402</v>
      </c>
      <c r="C153" s="28">
        <v>0</v>
      </c>
      <c r="D153" s="32">
        <f t="shared" si="0"/>
        <v>0</v>
      </c>
    </row>
    <row r="154" spans="1:4">
      <c r="A154" s="27">
        <v>5285</v>
      </c>
      <c r="B154" s="25" t="s">
        <v>403</v>
      </c>
      <c r="C154" s="28">
        <v>0</v>
      </c>
      <c r="D154" s="32">
        <f t="shared" si="0"/>
        <v>0</v>
      </c>
    </row>
    <row r="155" spans="1:4">
      <c r="A155" s="27">
        <v>5290</v>
      </c>
      <c r="B155" s="25" t="s">
        <v>404</v>
      </c>
      <c r="C155" s="28">
        <f>SUM(C156:C157)</f>
        <v>0</v>
      </c>
      <c r="D155" s="32">
        <f t="shared" si="0"/>
        <v>0</v>
      </c>
    </row>
    <row r="156" spans="1:4">
      <c r="A156" s="27">
        <v>5291</v>
      </c>
      <c r="B156" s="25" t="s">
        <v>405</v>
      </c>
      <c r="C156" s="28">
        <v>0</v>
      </c>
      <c r="D156" s="32">
        <f t="shared" si="0"/>
        <v>0</v>
      </c>
    </row>
    <row r="157" spans="1:4">
      <c r="A157" s="27">
        <v>5292</v>
      </c>
      <c r="B157" s="25" t="s">
        <v>406</v>
      </c>
      <c r="C157" s="28">
        <v>0</v>
      </c>
      <c r="D157" s="32">
        <f t="shared" si="0"/>
        <v>0</v>
      </c>
    </row>
    <row r="158" spans="1:4">
      <c r="A158" s="27">
        <v>5300</v>
      </c>
      <c r="B158" s="25" t="s">
        <v>407</v>
      </c>
      <c r="C158" s="28">
        <f>+C159+C162+C165</f>
        <v>0</v>
      </c>
      <c r="D158" s="32">
        <f t="shared" si="0"/>
        <v>0</v>
      </c>
    </row>
    <row r="159" spans="1:4">
      <c r="A159" s="27">
        <v>5310</v>
      </c>
      <c r="B159" s="25" t="s">
        <v>311</v>
      </c>
      <c r="C159" s="28">
        <f>SUM(C160:C161)</f>
        <v>0</v>
      </c>
      <c r="D159" s="32">
        <f t="shared" si="0"/>
        <v>0</v>
      </c>
    </row>
    <row r="160" spans="1:4">
      <c r="A160" s="27">
        <v>5311</v>
      </c>
      <c r="B160" s="25" t="s">
        <v>408</v>
      </c>
      <c r="C160" s="28">
        <v>0</v>
      </c>
      <c r="D160" s="32">
        <f t="shared" si="0"/>
        <v>0</v>
      </c>
    </row>
    <row r="161" spans="1:4">
      <c r="A161" s="27">
        <v>5312</v>
      </c>
      <c r="B161" s="25" t="s">
        <v>409</v>
      </c>
      <c r="C161" s="28">
        <v>0</v>
      </c>
      <c r="D161" s="32">
        <f t="shared" si="0"/>
        <v>0</v>
      </c>
    </row>
    <row r="162" spans="1:4">
      <c r="A162" s="27">
        <v>5320</v>
      </c>
      <c r="B162" s="25" t="s">
        <v>312</v>
      </c>
      <c r="C162" s="28">
        <f>SUM(C163:C164)</f>
        <v>0</v>
      </c>
      <c r="D162" s="32">
        <f t="shared" ref="D162:D217" si="1">C162/$C$96</f>
        <v>0</v>
      </c>
    </row>
    <row r="163" spans="1:4">
      <c r="A163" s="27">
        <v>5321</v>
      </c>
      <c r="B163" s="25" t="s">
        <v>410</v>
      </c>
      <c r="C163" s="28">
        <v>0</v>
      </c>
      <c r="D163" s="32">
        <f t="shared" si="1"/>
        <v>0</v>
      </c>
    </row>
    <row r="164" spans="1:4">
      <c r="A164" s="27">
        <v>5322</v>
      </c>
      <c r="B164" s="25" t="s">
        <v>411</v>
      </c>
      <c r="C164" s="28">
        <v>0</v>
      </c>
      <c r="D164" s="32">
        <f t="shared" si="1"/>
        <v>0</v>
      </c>
    </row>
    <row r="165" spans="1:4">
      <c r="A165" s="27">
        <v>5330</v>
      </c>
      <c r="B165" s="25" t="s">
        <v>313</v>
      </c>
      <c r="C165" s="28">
        <f>SUM(C166:C167)</f>
        <v>0</v>
      </c>
      <c r="D165" s="32">
        <f t="shared" si="1"/>
        <v>0</v>
      </c>
    </row>
    <row r="166" spans="1:4">
      <c r="A166" s="27">
        <v>5331</v>
      </c>
      <c r="B166" s="25" t="s">
        <v>412</v>
      </c>
      <c r="C166" s="28">
        <v>0</v>
      </c>
      <c r="D166" s="32">
        <f t="shared" si="1"/>
        <v>0</v>
      </c>
    </row>
    <row r="167" spans="1:4">
      <c r="A167" s="27">
        <v>5332</v>
      </c>
      <c r="B167" s="25" t="s">
        <v>413</v>
      </c>
      <c r="C167" s="28">
        <v>0</v>
      </c>
      <c r="D167" s="32">
        <f t="shared" si="1"/>
        <v>0</v>
      </c>
    </row>
    <row r="168" spans="1:4">
      <c r="A168" s="27">
        <v>5400</v>
      </c>
      <c r="B168" s="25" t="s">
        <v>414</v>
      </c>
      <c r="C168" s="28">
        <f>+C169+C172+C175+C178+C180</f>
        <v>0</v>
      </c>
      <c r="D168" s="32">
        <f t="shared" si="1"/>
        <v>0</v>
      </c>
    </row>
    <row r="169" spans="1:4">
      <c r="A169" s="27">
        <v>5410</v>
      </c>
      <c r="B169" s="25" t="s">
        <v>415</v>
      </c>
      <c r="C169" s="28">
        <f>SUM(C170:C171)</f>
        <v>0</v>
      </c>
      <c r="D169" s="32">
        <f t="shared" si="1"/>
        <v>0</v>
      </c>
    </row>
    <row r="170" spans="1:4">
      <c r="A170" s="27">
        <v>5411</v>
      </c>
      <c r="B170" s="25" t="s">
        <v>416</v>
      </c>
      <c r="C170" s="28">
        <v>0</v>
      </c>
      <c r="D170" s="32">
        <f t="shared" si="1"/>
        <v>0</v>
      </c>
    </row>
    <row r="171" spans="1:4">
      <c r="A171" s="27">
        <v>5412</v>
      </c>
      <c r="B171" s="25" t="s">
        <v>417</v>
      </c>
      <c r="C171" s="28">
        <v>0</v>
      </c>
      <c r="D171" s="32">
        <f t="shared" si="1"/>
        <v>0</v>
      </c>
    </row>
    <row r="172" spans="1:4">
      <c r="A172" s="27">
        <v>5420</v>
      </c>
      <c r="B172" s="25" t="s">
        <v>418</v>
      </c>
      <c r="C172" s="28">
        <f>SUM(C173:C174)</f>
        <v>0</v>
      </c>
      <c r="D172" s="32">
        <f t="shared" si="1"/>
        <v>0</v>
      </c>
    </row>
    <row r="173" spans="1:4">
      <c r="A173" s="27">
        <v>5421</v>
      </c>
      <c r="B173" s="25" t="s">
        <v>419</v>
      </c>
      <c r="C173" s="28">
        <v>0</v>
      </c>
      <c r="D173" s="32">
        <f t="shared" si="1"/>
        <v>0</v>
      </c>
    </row>
    <row r="174" spans="1:4">
      <c r="A174" s="27">
        <v>5422</v>
      </c>
      <c r="B174" s="25" t="s">
        <v>420</v>
      </c>
      <c r="C174" s="28">
        <v>0</v>
      </c>
      <c r="D174" s="32">
        <f t="shared" si="1"/>
        <v>0</v>
      </c>
    </row>
    <row r="175" spans="1:4">
      <c r="A175" s="27">
        <v>5430</v>
      </c>
      <c r="B175" s="25" t="s">
        <v>421</v>
      </c>
      <c r="C175" s="28">
        <f>SUM(C176:C177)</f>
        <v>0</v>
      </c>
      <c r="D175" s="32">
        <f t="shared" si="1"/>
        <v>0</v>
      </c>
    </row>
    <row r="176" spans="1:4">
      <c r="A176" s="27">
        <v>5431</v>
      </c>
      <c r="B176" s="25" t="s">
        <v>422</v>
      </c>
      <c r="C176" s="28">
        <v>0</v>
      </c>
      <c r="D176" s="32">
        <f t="shared" si="1"/>
        <v>0</v>
      </c>
    </row>
    <row r="177" spans="1:4">
      <c r="A177" s="27">
        <v>5432</v>
      </c>
      <c r="B177" s="25" t="s">
        <v>423</v>
      </c>
      <c r="C177" s="28">
        <v>0</v>
      </c>
      <c r="D177" s="32">
        <f t="shared" si="1"/>
        <v>0</v>
      </c>
    </row>
    <row r="178" spans="1:4">
      <c r="A178" s="27">
        <v>5440</v>
      </c>
      <c r="B178" s="25" t="s">
        <v>424</v>
      </c>
      <c r="C178" s="28">
        <f>SUM(C179)</f>
        <v>0</v>
      </c>
      <c r="D178" s="32">
        <f t="shared" si="1"/>
        <v>0</v>
      </c>
    </row>
    <row r="179" spans="1:4">
      <c r="A179" s="27">
        <v>5441</v>
      </c>
      <c r="B179" s="25" t="s">
        <v>424</v>
      </c>
      <c r="C179" s="28">
        <v>0</v>
      </c>
      <c r="D179" s="32">
        <f t="shared" si="1"/>
        <v>0</v>
      </c>
    </row>
    <row r="180" spans="1:4">
      <c r="A180" s="27">
        <v>5450</v>
      </c>
      <c r="B180" s="25" t="s">
        <v>425</v>
      </c>
      <c r="C180" s="28">
        <f>SUM(C181:C182)</f>
        <v>0</v>
      </c>
      <c r="D180" s="32">
        <f t="shared" si="1"/>
        <v>0</v>
      </c>
    </row>
    <row r="181" spans="1:4">
      <c r="A181" s="27">
        <v>5451</v>
      </c>
      <c r="B181" s="25" t="s">
        <v>426</v>
      </c>
      <c r="C181" s="28">
        <v>0</v>
      </c>
      <c r="D181" s="32">
        <f t="shared" si="1"/>
        <v>0</v>
      </c>
    </row>
    <row r="182" spans="1:4">
      <c r="A182" s="27">
        <v>5452</v>
      </c>
      <c r="B182" s="25" t="s">
        <v>427</v>
      </c>
      <c r="C182" s="28">
        <v>0</v>
      </c>
      <c r="D182" s="32">
        <f t="shared" si="1"/>
        <v>0</v>
      </c>
    </row>
    <row r="183" spans="1:4">
      <c r="A183" s="27">
        <v>5500</v>
      </c>
      <c r="B183" s="25" t="s">
        <v>428</v>
      </c>
      <c r="C183" s="28">
        <f>+C184+C193+C196+C202+C204+C206</f>
        <v>18995927</v>
      </c>
      <c r="D183" s="32">
        <f t="shared" si="1"/>
        <v>0.28570063493310233</v>
      </c>
    </row>
    <row r="184" spans="1:4">
      <c r="A184" s="27">
        <v>5510</v>
      </c>
      <c r="B184" s="25" t="s">
        <v>429</v>
      </c>
      <c r="C184" s="28">
        <f>SUM(C185:C192)</f>
        <v>3390670.8400000003</v>
      </c>
      <c r="D184" s="32">
        <f t="shared" si="1"/>
        <v>5.099602729770205E-2</v>
      </c>
    </row>
    <row r="185" spans="1:4">
      <c r="A185" s="27">
        <v>5511</v>
      </c>
      <c r="B185" s="25" t="s">
        <v>430</v>
      </c>
      <c r="C185" s="28">
        <v>0</v>
      </c>
      <c r="D185" s="32">
        <f t="shared" si="1"/>
        <v>0</v>
      </c>
    </row>
    <row r="186" spans="1:4">
      <c r="A186" s="27">
        <v>5512</v>
      </c>
      <c r="B186" s="25" t="s">
        <v>431</v>
      </c>
      <c r="C186" s="28">
        <v>0</v>
      </c>
      <c r="D186" s="32">
        <f t="shared" si="1"/>
        <v>0</v>
      </c>
    </row>
    <row r="187" spans="1:4">
      <c r="A187" s="27">
        <v>5513</v>
      </c>
      <c r="B187" s="25" t="s">
        <v>432</v>
      </c>
      <c r="C187" s="28">
        <v>2104542.2999999998</v>
      </c>
      <c r="D187" s="32">
        <f t="shared" si="1"/>
        <v>3.1652525899555806E-2</v>
      </c>
    </row>
    <row r="188" spans="1:4">
      <c r="A188" s="27">
        <v>5514</v>
      </c>
      <c r="B188" s="25" t="s">
        <v>433</v>
      </c>
      <c r="C188" s="28">
        <v>0</v>
      </c>
      <c r="D188" s="32">
        <f t="shared" si="1"/>
        <v>0</v>
      </c>
    </row>
    <row r="189" spans="1:4">
      <c r="A189" s="27">
        <v>5515</v>
      </c>
      <c r="B189" s="25" t="s">
        <v>434</v>
      </c>
      <c r="C189" s="28">
        <v>1130122.07</v>
      </c>
      <c r="D189" s="32">
        <f t="shared" si="1"/>
        <v>1.6997148544049042E-2</v>
      </c>
    </row>
    <row r="190" spans="1:4">
      <c r="A190" s="27">
        <v>5516</v>
      </c>
      <c r="B190" s="25" t="s">
        <v>435</v>
      </c>
      <c r="C190" s="28">
        <v>0</v>
      </c>
      <c r="D190" s="32">
        <f t="shared" si="1"/>
        <v>0</v>
      </c>
    </row>
    <row r="191" spans="1:4">
      <c r="A191" s="27">
        <v>5517</v>
      </c>
      <c r="B191" s="25" t="s">
        <v>436</v>
      </c>
      <c r="C191" s="28">
        <v>156006.47</v>
      </c>
      <c r="D191" s="32">
        <f t="shared" si="1"/>
        <v>2.3463528540971956E-3</v>
      </c>
    </row>
    <row r="192" spans="1:4">
      <c r="A192" s="27">
        <v>5518</v>
      </c>
      <c r="B192" s="25" t="s">
        <v>437</v>
      </c>
      <c r="C192" s="28">
        <v>0</v>
      </c>
      <c r="D192" s="32">
        <f t="shared" si="1"/>
        <v>0</v>
      </c>
    </row>
    <row r="193" spans="1:5">
      <c r="A193" s="27">
        <v>5520</v>
      </c>
      <c r="B193" s="25" t="s">
        <v>438</v>
      </c>
      <c r="C193" s="28">
        <f>SUM(C194:C195)</f>
        <v>0</v>
      </c>
      <c r="D193" s="32">
        <f t="shared" si="1"/>
        <v>0</v>
      </c>
    </row>
    <row r="194" spans="1:5">
      <c r="A194" s="27">
        <v>5521</v>
      </c>
      <c r="B194" s="25" t="s">
        <v>439</v>
      </c>
      <c r="C194" s="28">
        <v>0</v>
      </c>
      <c r="D194" s="32">
        <f t="shared" si="1"/>
        <v>0</v>
      </c>
    </row>
    <row r="195" spans="1:5">
      <c r="A195" s="27">
        <v>5522</v>
      </c>
      <c r="B195" s="25" t="s">
        <v>440</v>
      </c>
      <c r="C195" s="28">
        <v>0</v>
      </c>
      <c r="D195" s="32">
        <f t="shared" si="1"/>
        <v>0</v>
      </c>
    </row>
    <row r="196" spans="1:5">
      <c r="A196" s="27">
        <v>5530</v>
      </c>
      <c r="B196" s="25" t="s">
        <v>441</v>
      </c>
      <c r="C196" s="28">
        <f>SUM(C197:C201)</f>
        <v>14839799.109999999</v>
      </c>
      <c r="D196" s="32">
        <f t="shared" si="1"/>
        <v>0.22319205732927308</v>
      </c>
    </row>
    <row r="197" spans="1:5">
      <c r="A197" s="27">
        <v>5531</v>
      </c>
      <c r="B197" s="25" t="s">
        <v>442</v>
      </c>
      <c r="C197" s="28">
        <v>0</v>
      </c>
      <c r="D197" s="32">
        <f t="shared" si="1"/>
        <v>0</v>
      </c>
    </row>
    <row r="198" spans="1:5" ht="33.75">
      <c r="A198" s="27">
        <v>5532</v>
      </c>
      <c r="B198" s="25" t="s">
        <v>443</v>
      </c>
      <c r="C198" s="28">
        <v>14839799.109999999</v>
      </c>
      <c r="D198" s="32">
        <f t="shared" si="1"/>
        <v>0.22319205732927308</v>
      </c>
      <c r="E198" s="165" t="s">
        <v>1474</v>
      </c>
    </row>
    <row r="199" spans="1:5">
      <c r="A199" s="27">
        <v>5533</v>
      </c>
      <c r="B199" s="25" t="s">
        <v>444</v>
      </c>
      <c r="C199" s="28">
        <v>0</v>
      </c>
      <c r="D199" s="32">
        <f t="shared" si="1"/>
        <v>0</v>
      </c>
    </row>
    <row r="200" spans="1:5">
      <c r="A200" s="27">
        <v>5534</v>
      </c>
      <c r="B200" s="25" t="s">
        <v>445</v>
      </c>
      <c r="C200" s="28">
        <v>0</v>
      </c>
      <c r="D200" s="32">
        <f t="shared" si="1"/>
        <v>0</v>
      </c>
    </row>
    <row r="201" spans="1:5">
      <c r="A201" s="27">
        <v>5535</v>
      </c>
      <c r="B201" s="25" t="s">
        <v>446</v>
      </c>
      <c r="C201" s="28">
        <v>0</v>
      </c>
      <c r="D201" s="32">
        <f t="shared" si="1"/>
        <v>0</v>
      </c>
    </row>
    <row r="202" spans="1:5">
      <c r="A202" s="27">
        <v>5540</v>
      </c>
      <c r="B202" s="25" t="s">
        <v>447</v>
      </c>
      <c r="C202" s="28">
        <f>SUM(C203)</f>
        <v>0</v>
      </c>
      <c r="D202" s="32">
        <f t="shared" si="1"/>
        <v>0</v>
      </c>
    </row>
    <row r="203" spans="1:5">
      <c r="A203" s="27">
        <v>5541</v>
      </c>
      <c r="B203" s="25" t="s">
        <v>447</v>
      </c>
      <c r="C203" s="28">
        <v>0</v>
      </c>
      <c r="D203" s="32">
        <f t="shared" si="1"/>
        <v>0</v>
      </c>
    </row>
    <row r="204" spans="1:5">
      <c r="A204" s="27">
        <v>5550</v>
      </c>
      <c r="B204" s="25" t="s">
        <v>448</v>
      </c>
      <c r="C204" s="28">
        <f>SUM(C205)</f>
        <v>0</v>
      </c>
      <c r="D204" s="32">
        <f t="shared" si="1"/>
        <v>0</v>
      </c>
    </row>
    <row r="205" spans="1:5">
      <c r="A205" s="27">
        <v>5551</v>
      </c>
      <c r="B205" s="25" t="s">
        <v>448</v>
      </c>
      <c r="C205" s="28">
        <v>0</v>
      </c>
      <c r="D205" s="32">
        <f t="shared" si="1"/>
        <v>0</v>
      </c>
    </row>
    <row r="206" spans="1:5">
      <c r="A206" s="27">
        <v>5590</v>
      </c>
      <c r="B206" s="25" t="s">
        <v>449</v>
      </c>
      <c r="C206" s="28">
        <f>SUM(C207:C214)</f>
        <v>765457.05</v>
      </c>
      <c r="D206" s="32">
        <f t="shared" si="1"/>
        <v>1.1512550306127174E-2</v>
      </c>
    </row>
    <row r="207" spans="1:5">
      <c r="A207" s="27">
        <v>5591</v>
      </c>
      <c r="B207" s="25" t="s">
        <v>450</v>
      </c>
      <c r="C207" s="28">
        <v>0</v>
      </c>
      <c r="D207" s="32">
        <f t="shared" si="1"/>
        <v>0</v>
      </c>
    </row>
    <row r="208" spans="1:5">
      <c r="A208" s="27">
        <v>5592</v>
      </c>
      <c r="B208" s="25" t="s">
        <v>451</v>
      </c>
      <c r="C208" s="28">
        <v>0</v>
      </c>
      <c r="D208" s="32">
        <f t="shared" si="1"/>
        <v>0</v>
      </c>
    </row>
    <row r="209" spans="1:4">
      <c r="A209" s="27">
        <v>5593</v>
      </c>
      <c r="B209" s="25" t="s">
        <v>452</v>
      </c>
      <c r="C209" s="28">
        <v>0</v>
      </c>
      <c r="D209" s="32">
        <f t="shared" si="1"/>
        <v>0</v>
      </c>
    </row>
    <row r="210" spans="1:4">
      <c r="A210" s="27">
        <v>5594</v>
      </c>
      <c r="B210" s="25" t="s">
        <v>453</v>
      </c>
      <c r="C210" s="28">
        <v>0</v>
      </c>
      <c r="D210" s="32">
        <f t="shared" si="1"/>
        <v>0</v>
      </c>
    </row>
    <row r="211" spans="1:4">
      <c r="A211" s="27">
        <v>5595</v>
      </c>
      <c r="B211" s="25" t="s">
        <v>454</v>
      </c>
      <c r="C211" s="28">
        <v>0</v>
      </c>
      <c r="D211" s="32">
        <f t="shared" si="1"/>
        <v>0</v>
      </c>
    </row>
    <row r="212" spans="1:4">
      <c r="A212" s="27">
        <v>5596</v>
      </c>
      <c r="B212" s="25" t="s">
        <v>344</v>
      </c>
      <c r="C212" s="28">
        <v>0</v>
      </c>
      <c r="D212" s="32">
        <f t="shared" si="1"/>
        <v>0</v>
      </c>
    </row>
    <row r="213" spans="1:4">
      <c r="A213" s="27">
        <v>5597</v>
      </c>
      <c r="B213" s="25" t="s">
        <v>455</v>
      </c>
      <c r="C213" s="28">
        <v>0</v>
      </c>
      <c r="D213" s="32">
        <f t="shared" si="1"/>
        <v>0</v>
      </c>
    </row>
    <row r="214" spans="1:4">
      <c r="A214" s="27">
        <v>5599</v>
      </c>
      <c r="B214" s="25" t="s">
        <v>456</v>
      </c>
      <c r="C214" s="28">
        <v>765457.05</v>
      </c>
      <c r="D214" s="32">
        <f t="shared" si="1"/>
        <v>1.1512550306127174E-2</v>
      </c>
    </row>
    <row r="215" spans="1:4">
      <c r="A215" s="27">
        <v>5600</v>
      </c>
      <c r="B215" s="25" t="s">
        <v>457</v>
      </c>
      <c r="C215" s="28">
        <v>0</v>
      </c>
      <c r="D215" s="32">
        <f t="shared" si="1"/>
        <v>0</v>
      </c>
    </row>
    <row r="216" spans="1:4">
      <c r="A216" s="27">
        <v>5610</v>
      </c>
      <c r="B216" s="25" t="s">
        <v>458</v>
      </c>
      <c r="C216" s="28">
        <v>0</v>
      </c>
      <c r="D216" s="32">
        <f t="shared" si="1"/>
        <v>0</v>
      </c>
    </row>
    <row r="217" spans="1:4">
      <c r="A217" s="27">
        <v>5611</v>
      </c>
      <c r="B217" s="25" t="s">
        <v>459</v>
      </c>
      <c r="C217" s="28">
        <v>0</v>
      </c>
      <c r="D217" s="32">
        <f t="shared" si="1"/>
        <v>0</v>
      </c>
    </row>
  </sheetData>
  <sheetProtection formatCells="0" formatColumns="0" formatRows="0" insertColumns="0" insertRows="0" insertHyperlinks="0" deleteColumns="0" deleteRows="0" sort="0" autoFilter="0" pivotTables="0"/>
  <mergeCells count="3">
    <mergeCell ref="A1:C1"/>
    <mergeCell ref="A2:C2"/>
    <mergeCell ref="A3:C3"/>
  </mergeCells>
  <printOptions horizontalCentered="1"/>
  <pageMargins left="0" right="0" top="0.39370078740157483" bottom="0.39370078740157483" header="0.31496062992125984" footer="0.31496062992125984"/>
  <pageSetup scale="60"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sqref="A1:F1"/>
    </sheetView>
  </sheetViews>
  <sheetFormatPr baseColWidth="10" defaultColWidth="9.140625" defaultRowHeight="11.25"/>
  <cols>
    <col min="1" max="1" width="10" style="35" customWidth="1"/>
    <col min="2" max="2" width="48.140625" style="35" customWidth="1"/>
    <col min="3" max="3" width="22.85546875" style="35" customWidth="1"/>
    <col min="4" max="5" width="16.7109375" style="35" customWidth="1"/>
    <col min="6" max="16384" width="9.140625" style="35"/>
  </cols>
  <sheetData>
    <row r="1" spans="1:5" ht="18.95" customHeight="1">
      <c r="A1" s="757" t="str">
        <f>'ESF-IMUVI'!A1</f>
        <v>Instituto Municipal de Vivienda de León, Guanajuato (IMUVI)</v>
      </c>
      <c r="B1" s="757"/>
      <c r="C1" s="757"/>
      <c r="D1" s="33" t="s">
        <v>42</v>
      </c>
      <c r="E1" s="34">
        <f>'ESF-IMUVI'!H1</f>
        <v>2018</v>
      </c>
    </row>
    <row r="2" spans="1:5" ht="18.95" customHeight="1">
      <c r="A2" s="757" t="s">
        <v>460</v>
      </c>
      <c r="B2" s="757"/>
      <c r="C2" s="757"/>
      <c r="D2" s="33" t="s">
        <v>44</v>
      </c>
      <c r="E2" s="34" t="str">
        <f>'ESF-IMUVI'!H2</f>
        <v>Anual</v>
      </c>
    </row>
    <row r="3" spans="1:5" ht="18.95" customHeight="1">
      <c r="A3" s="757" t="str">
        <f>'ESF-IMUVI'!A3</f>
        <v>Correspondiente del 1 de enero al 31 de diciembre de 2018</v>
      </c>
      <c r="B3" s="757"/>
      <c r="C3" s="757"/>
      <c r="D3" s="33" t="s">
        <v>47</v>
      </c>
      <c r="E3" s="34">
        <f>'ESF-IMUVI'!H3</f>
        <v>1</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v>171071619.38999999</v>
      </c>
      <c r="D8" s="35" t="s">
        <v>312</v>
      </c>
      <c r="E8" s="35" t="s">
        <v>1295</v>
      </c>
    </row>
    <row r="9" spans="1:5">
      <c r="A9" s="39">
        <v>3120</v>
      </c>
      <c r="B9" s="35" t="s">
        <v>463</v>
      </c>
      <c r="C9" s="40">
        <v>77474848.579999998</v>
      </c>
      <c r="D9" s="35" t="s">
        <v>684</v>
      </c>
      <c r="E9" s="35" t="s">
        <v>1295</v>
      </c>
    </row>
    <row r="10" spans="1:5">
      <c r="A10" s="39">
        <v>3130</v>
      </c>
      <c r="B10" s="35" t="s">
        <v>464</v>
      </c>
      <c r="C10" s="40">
        <v>44914142</v>
      </c>
      <c r="D10" s="35" t="s">
        <v>686</v>
      </c>
      <c r="E10" s="35" t="s">
        <v>1295</v>
      </c>
    </row>
    <row r="12" spans="1:5">
      <c r="A12" s="37" t="s">
        <v>465</v>
      </c>
      <c r="B12" s="37"/>
      <c r="C12" s="37"/>
      <c r="D12" s="37"/>
      <c r="E12" s="37"/>
    </row>
    <row r="13" spans="1:5">
      <c r="A13" s="38" t="s">
        <v>110</v>
      </c>
      <c r="B13" s="38" t="s">
        <v>111</v>
      </c>
      <c r="C13" s="38" t="s">
        <v>112</v>
      </c>
      <c r="D13" s="38" t="s">
        <v>466</v>
      </c>
      <c r="E13" s="38"/>
    </row>
    <row r="14" spans="1:5">
      <c r="A14" s="39">
        <v>3210</v>
      </c>
      <c r="B14" s="35" t="s">
        <v>467</v>
      </c>
      <c r="C14" s="40">
        <v>31655579.579999998</v>
      </c>
      <c r="D14" s="35" t="s">
        <v>1475</v>
      </c>
    </row>
    <row r="15" spans="1:5">
      <c r="A15" s="39">
        <v>3220</v>
      </c>
      <c r="B15" s="35" t="s">
        <v>468</v>
      </c>
      <c r="C15" s="40">
        <v>156117949.86000001</v>
      </c>
      <c r="D15" s="35" t="s">
        <v>1476</v>
      </c>
    </row>
    <row r="16" spans="1:5">
      <c r="A16" s="39">
        <v>3230</v>
      </c>
      <c r="B16" s="35" t="s">
        <v>469</v>
      </c>
      <c r="C16" s="40">
        <f>SUM(C17:C20)</f>
        <v>0</v>
      </c>
    </row>
    <row r="17" spans="1:4">
      <c r="A17" s="39">
        <v>3231</v>
      </c>
      <c r="B17" s="35" t="s">
        <v>470</v>
      </c>
      <c r="C17" s="40">
        <v>0</v>
      </c>
    </row>
    <row r="18" spans="1:4">
      <c r="A18" s="39">
        <v>3232</v>
      </c>
      <c r="B18" s="35" t="s">
        <v>471</v>
      </c>
      <c r="C18" s="40">
        <v>0</v>
      </c>
    </row>
    <row r="19" spans="1:4">
      <c r="A19" s="39">
        <v>3233</v>
      </c>
      <c r="B19" s="35" t="s">
        <v>472</v>
      </c>
      <c r="C19" s="40">
        <v>0</v>
      </c>
    </row>
    <row r="20" spans="1:4">
      <c r="A20" s="39">
        <v>3239</v>
      </c>
      <c r="B20" s="35" t="s">
        <v>473</v>
      </c>
      <c r="C20" s="40">
        <v>0</v>
      </c>
    </row>
    <row r="21" spans="1:4">
      <c r="A21" s="39">
        <v>3240</v>
      </c>
      <c r="B21" s="35" t="s">
        <v>474</v>
      </c>
      <c r="C21" s="40">
        <f>SUM(C22:C24)</f>
        <v>0</v>
      </c>
    </row>
    <row r="22" spans="1:4">
      <c r="A22" s="39">
        <v>3241</v>
      </c>
      <c r="B22" s="35" t="s">
        <v>475</v>
      </c>
      <c r="C22" s="40">
        <v>0</v>
      </c>
    </row>
    <row r="23" spans="1:4">
      <c r="A23" s="39">
        <v>3242</v>
      </c>
      <c r="B23" s="35" t="s">
        <v>476</v>
      </c>
      <c r="C23" s="40">
        <v>0</v>
      </c>
    </row>
    <row r="24" spans="1:4">
      <c r="A24" s="39">
        <v>3243</v>
      </c>
      <c r="B24" s="35" t="s">
        <v>477</v>
      </c>
      <c r="C24" s="40">
        <v>0</v>
      </c>
    </row>
    <row r="25" spans="1:4">
      <c r="A25" s="39">
        <v>3250</v>
      </c>
      <c r="B25" s="35" t="s">
        <v>478</v>
      </c>
      <c r="C25" s="40">
        <f>SUM(C26:C27)</f>
        <v>749903.62</v>
      </c>
    </row>
    <row r="26" spans="1:4">
      <c r="A26" s="39">
        <v>3251</v>
      </c>
      <c r="B26" s="35" t="s">
        <v>479</v>
      </c>
      <c r="C26" s="40">
        <v>0</v>
      </c>
    </row>
    <row r="27" spans="1:4">
      <c r="A27" s="39">
        <v>3252</v>
      </c>
      <c r="B27" s="35" t="s">
        <v>480</v>
      </c>
      <c r="C27" s="40">
        <v>749903.62</v>
      </c>
      <c r="D27" s="35" t="s">
        <v>1477</v>
      </c>
    </row>
  </sheetData>
  <sheetProtection formatCells="0" formatColumns="0" formatRows="0" insertColumns="0" insertRows="0" insertHyperlinks="0" deleteColumns="0" deleteRows="0" sort="0" autoFilter="0" pivotTables="0"/>
  <mergeCells count="3">
    <mergeCell ref="A1:C1"/>
    <mergeCell ref="A2:C2"/>
    <mergeCell ref="A3:C3"/>
  </mergeCells>
  <printOptions horizontalCentered="1"/>
  <pageMargins left="0" right="0" top="0.74803149606299213" bottom="0.74803149606299213" header="0.31496062992125984" footer="0.31496062992125984"/>
  <pageSetup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28" zoomScaleNormal="100" workbookViewId="0">
      <selection activeCell="A3" sqref="A3:F3"/>
    </sheetView>
  </sheetViews>
  <sheetFormatPr baseColWidth="10" defaultColWidth="9.140625" defaultRowHeight="11.25"/>
  <cols>
    <col min="1" max="1" width="10" style="35" customWidth="1"/>
    <col min="2" max="2" width="68.5703125" style="35" bestFit="1" customWidth="1"/>
    <col min="3" max="3" width="17.42578125" style="35" bestFit="1" customWidth="1"/>
    <col min="4" max="5" width="23.7109375" style="35" bestFit="1" customWidth="1"/>
    <col min="6" max="6" width="19.28515625" style="35" customWidth="1"/>
    <col min="7" max="7" width="20.5703125" style="35" customWidth="1"/>
    <col min="8" max="10" width="20.28515625" style="35" customWidth="1"/>
    <col min="11" max="16384" width="9.140625" style="35"/>
  </cols>
  <sheetData>
    <row r="1" spans="1:10" ht="18.95" customHeight="1">
      <c r="A1" s="751" t="s">
        <v>2597</v>
      </c>
      <c r="B1" s="756"/>
      <c r="C1" s="756"/>
      <c r="D1" s="756"/>
      <c r="E1" s="756"/>
      <c r="F1" s="756"/>
      <c r="G1" s="33" t="s">
        <v>42</v>
      </c>
      <c r="H1" s="34">
        <v>2018</v>
      </c>
    </row>
    <row r="2" spans="1:10" ht="18.95" customHeight="1">
      <c r="A2" s="751" t="s">
        <v>538</v>
      </c>
      <c r="B2" s="756"/>
      <c r="C2" s="756"/>
      <c r="D2" s="756"/>
      <c r="E2" s="756"/>
      <c r="F2" s="756"/>
      <c r="G2" s="33" t="s">
        <v>44</v>
      </c>
      <c r="H2" s="34" t="s">
        <v>45</v>
      </c>
    </row>
    <row r="3" spans="1:10" ht="18.95" customHeight="1">
      <c r="A3" s="757" t="s">
        <v>46</v>
      </c>
      <c r="B3" s="758"/>
      <c r="C3" s="758"/>
      <c r="D3" s="758"/>
      <c r="E3" s="758"/>
      <c r="F3" s="758"/>
      <c r="G3" s="33" t="s">
        <v>47</v>
      </c>
      <c r="H3" s="34">
        <v>4</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6">
      <c r="A17" s="35">
        <v>7230</v>
      </c>
      <c r="B17" s="35" t="s">
        <v>554</v>
      </c>
      <c r="C17" s="40">
        <v>0</v>
      </c>
      <c r="D17" s="40">
        <v>0</v>
      </c>
      <c r="E17" s="40">
        <v>0</v>
      </c>
      <c r="F17" s="40">
        <v>0</v>
      </c>
    </row>
    <row r="18" spans="1:6">
      <c r="A18" s="35">
        <v>7240</v>
      </c>
      <c r="B18" s="35" t="s">
        <v>555</v>
      </c>
      <c r="C18" s="40">
        <v>0</v>
      </c>
      <c r="D18" s="40">
        <v>0</v>
      </c>
      <c r="E18" s="40">
        <v>0</v>
      </c>
      <c r="F18" s="40">
        <v>0</v>
      </c>
    </row>
    <row r="19" spans="1:6">
      <c r="A19" s="35">
        <v>7250</v>
      </c>
      <c r="B19" s="35" t="s">
        <v>556</v>
      </c>
      <c r="C19" s="40">
        <v>0</v>
      </c>
      <c r="D19" s="40">
        <v>0</v>
      </c>
      <c r="E19" s="40">
        <v>0</v>
      </c>
      <c r="F19" s="40">
        <v>0</v>
      </c>
    </row>
    <row r="20" spans="1:6">
      <c r="A20" s="35">
        <v>7260</v>
      </c>
      <c r="B20" s="35" t="s">
        <v>557</v>
      </c>
      <c r="C20" s="40">
        <v>0</v>
      </c>
      <c r="D20" s="40">
        <v>0</v>
      </c>
      <c r="E20" s="40">
        <v>0</v>
      </c>
      <c r="F20" s="40">
        <v>0</v>
      </c>
    </row>
    <row r="21" spans="1:6">
      <c r="A21" s="35">
        <v>7310</v>
      </c>
      <c r="B21" s="35" t="s">
        <v>558</v>
      </c>
      <c r="C21" s="40">
        <v>0</v>
      </c>
      <c r="D21" s="40">
        <v>0</v>
      </c>
      <c r="E21" s="40">
        <v>0</v>
      </c>
      <c r="F21" s="40">
        <v>0</v>
      </c>
    </row>
    <row r="22" spans="1:6">
      <c r="A22" s="35">
        <v>7320</v>
      </c>
      <c r="B22" s="35" t="s">
        <v>559</v>
      </c>
      <c r="C22" s="40">
        <v>0</v>
      </c>
      <c r="D22" s="40">
        <v>0</v>
      </c>
      <c r="E22" s="40">
        <v>0</v>
      </c>
      <c r="F22" s="40">
        <v>0</v>
      </c>
    </row>
    <row r="23" spans="1:6">
      <c r="A23" s="35">
        <v>7330</v>
      </c>
      <c r="B23" s="35" t="s">
        <v>560</v>
      </c>
      <c r="C23" s="40">
        <v>0</v>
      </c>
      <c r="D23" s="40">
        <v>0</v>
      </c>
      <c r="E23" s="40">
        <v>0</v>
      </c>
      <c r="F23" s="40">
        <v>0</v>
      </c>
    </row>
    <row r="24" spans="1:6">
      <c r="A24" s="35">
        <v>7340</v>
      </c>
      <c r="B24" s="35" t="s">
        <v>561</v>
      </c>
      <c r="C24" s="40">
        <v>0</v>
      </c>
      <c r="D24" s="40">
        <v>0</v>
      </c>
      <c r="E24" s="40">
        <v>0</v>
      </c>
      <c r="F24" s="40">
        <v>0</v>
      </c>
    </row>
    <row r="25" spans="1:6">
      <c r="A25" s="35">
        <v>7350</v>
      </c>
      <c r="B25" s="35" t="s">
        <v>562</v>
      </c>
      <c r="C25" s="40">
        <v>0</v>
      </c>
      <c r="D25" s="40">
        <v>0</v>
      </c>
      <c r="E25" s="40">
        <v>0</v>
      </c>
      <c r="F25" s="40">
        <v>0</v>
      </c>
    </row>
    <row r="26" spans="1:6">
      <c r="A26" s="35">
        <v>7360</v>
      </c>
      <c r="B26" s="35" t="s">
        <v>563</v>
      </c>
      <c r="C26" s="40">
        <v>0</v>
      </c>
      <c r="D26" s="40">
        <v>0</v>
      </c>
      <c r="E26" s="40">
        <v>0</v>
      </c>
      <c r="F26" s="40">
        <v>0</v>
      </c>
    </row>
    <row r="27" spans="1:6">
      <c r="A27" s="35">
        <v>7410</v>
      </c>
      <c r="B27" s="35" t="s">
        <v>564</v>
      </c>
      <c r="C27" s="40">
        <v>0</v>
      </c>
      <c r="D27" s="40">
        <v>0</v>
      </c>
      <c r="E27" s="40">
        <v>0</v>
      </c>
      <c r="F27" s="40">
        <v>0</v>
      </c>
    </row>
    <row r="28" spans="1:6">
      <c r="A28" s="35">
        <v>7420</v>
      </c>
      <c r="B28" s="35" t="s">
        <v>565</v>
      </c>
      <c r="C28" s="40">
        <v>0</v>
      </c>
      <c r="D28" s="40">
        <v>0</v>
      </c>
      <c r="E28" s="40">
        <v>0</v>
      </c>
      <c r="F28" s="40">
        <v>0</v>
      </c>
    </row>
    <row r="29" spans="1:6">
      <c r="A29" s="35">
        <v>7510</v>
      </c>
      <c r="B29" s="35" t="s">
        <v>566</v>
      </c>
      <c r="C29" s="40">
        <v>0</v>
      </c>
      <c r="D29" s="40">
        <v>0</v>
      </c>
      <c r="E29" s="40">
        <v>0</v>
      </c>
      <c r="F29" s="40">
        <v>0</v>
      </c>
    </row>
    <row r="30" spans="1:6">
      <c r="A30" s="35">
        <v>7520</v>
      </c>
      <c r="B30" s="35" t="s">
        <v>567</v>
      </c>
      <c r="C30" s="40">
        <v>0</v>
      </c>
      <c r="D30" s="40">
        <v>0</v>
      </c>
      <c r="E30" s="40">
        <v>0</v>
      </c>
      <c r="F30" s="40">
        <v>0</v>
      </c>
    </row>
    <row r="31" spans="1:6">
      <c r="A31" s="35">
        <v>7610</v>
      </c>
      <c r="B31" s="35" t="s">
        <v>568</v>
      </c>
      <c r="C31" s="40">
        <v>0</v>
      </c>
      <c r="D31" s="40">
        <v>0</v>
      </c>
      <c r="E31" s="40">
        <v>0</v>
      </c>
      <c r="F31" s="40">
        <v>0</v>
      </c>
    </row>
    <row r="32" spans="1:6">
      <c r="A32" s="35">
        <v>7620</v>
      </c>
      <c r="B32" s="35" t="s">
        <v>569</v>
      </c>
      <c r="C32" s="40">
        <v>0</v>
      </c>
      <c r="D32" s="40">
        <v>0</v>
      </c>
      <c r="E32" s="40">
        <v>0</v>
      </c>
      <c r="F32" s="40">
        <v>0</v>
      </c>
    </row>
    <row r="33" spans="1:6">
      <c r="A33" s="35">
        <v>7630</v>
      </c>
      <c r="B33" s="35" t="s">
        <v>570</v>
      </c>
      <c r="C33" s="40">
        <v>0</v>
      </c>
      <c r="D33" s="40">
        <v>0</v>
      </c>
      <c r="E33" s="40">
        <v>0</v>
      </c>
      <c r="F33" s="40">
        <v>0</v>
      </c>
    </row>
    <row r="34" spans="1:6">
      <c r="A34" s="35">
        <v>7640</v>
      </c>
      <c r="B34" s="35" t="s">
        <v>571</v>
      </c>
      <c r="C34" s="40">
        <v>0</v>
      </c>
      <c r="D34" s="40">
        <v>0</v>
      </c>
      <c r="E34" s="40">
        <v>0</v>
      </c>
      <c r="F34" s="40">
        <v>0</v>
      </c>
    </row>
    <row r="35" spans="1:6" s="94" customFormat="1">
      <c r="A35" s="93">
        <v>8000</v>
      </c>
      <c r="B35" s="94" t="s">
        <v>572</v>
      </c>
    </row>
    <row r="36" spans="1:6">
      <c r="A36" s="35">
        <v>8110</v>
      </c>
      <c r="B36" s="35" t="s">
        <v>573</v>
      </c>
      <c r="C36" s="40">
        <v>121934563</v>
      </c>
      <c r="D36" s="40">
        <v>121934562.98999999</v>
      </c>
      <c r="E36" s="40">
        <v>0</v>
      </c>
      <c r="F36" s="40">
        <f>C36</f>
        <v>121934563</v>
      </c>
    </row>
    <row r="37" spans="1:6">
      <c r="A37" s="35">
        <v>8120</v>
      </c>
      <c r="B37" s="35" t="s">
        <v>574</v>
      </c>
      <c r="C37" s="40">
        <v>0</v>
      </c>
      <c r="D37" s="40">
        <v>140155581.13000003</v>
      </c>
      <c r="E37" s="40">
        <v>140155581.13000003</v>
      </c>
      <c r="F37" s="40">
        <f t="shared" ref="F37:F38" si="0">E37-D37</f>
        <v>0</v>
      </c>
    </row>
    <row r="38" spans="1:6">
      <c r="A38" s="35">
        <v>8130</v>
      </c>
      <c r="B38" s="35" t="s">
        <v>575</v>
      </c>
      <c r="C38" s="40">
        <v>0</v>
      </c>
      <c r="D38" s="40">
        <f>D37-D36</f>
        <v>18221018.14000003</v>
      </c>
      <c r="E38" s="40">
        <v>0</v>
      </c>
      <c r="F38" s="40">
        <f t="shared" si="0"/>
        <v>-18221018.14000003</v>
      </c>
    </row>
    <row r="39" spans="1:6">
      <c r="A39" s="35">
        <v>8140</v>
      </c>
      <c r="B39" s="35" t="s">
        <v>576</v>
      </c>
      <c r="C39" s="40">
        <v>0</v>
      </c>
      <c r="D39" s="40">
        <v>140155581.13000003</v>
      </c>
      <c r="E39" s="40">
        <v>140155581.13000003</v>
      </c>
      <c r="F39" s="40">
        <f>E39-D39</f>
        <v>0</v>
      </c>
    </row>
    <row r="40" spans="1:6">
      <c r="A40" s="35">
        <v>8150</v>
      </c>
      <c r="B40" s="35" t="s">
        <v>577</v>
      </c>
      <c r="C40" s="40">
        <v>0</v>
      </c>
      <c r="D40" s="40">
        <v>140155581.13000003</v>
      </c>
      <c r="E40" s="40">
        <v>140155581.13000003</v>
      </c>
      <c r="F40" s="40">
        <f t="shared" ref="F40:F41" si="1">E40-D40</f>
        <v>0</v>
      </c>
    </row>
    <row r="41" spans="1:6">
      <c r="A41" s="35">
        <v>8210</v>
      </c>
      <c r="B41" s="35" t="s">
        <v>578</v>
      </c>
      <c r="C41" s="40">
        <v>0</v>
      </c>
      <c r="D41" s="40">
        <v>0</v>
      </c>
      <c r="E41" s="40">
        <v>121934563</v>
      </c>
      <c r="F41" s="40">
        <f t="shared" si="1"/>
        <v>121934563</v>
      </c>
    </row>
    <row r="42" spans="1:6">
      <c r="A42" s="35">
        <v>8220</v>
      </c>
      <c r="B42" s="35" t="s">
        <v>579</v>
      </c>
      <c r="C42" s="40">
        <v>0</v>
      </c>
      <c r="D42" s="40">
        <v>912570281.20000005</v>
      </c>
      <c r="E42" s="40">
        <v>902991652.53999996</v>
      </c>
      <c r="F42" s="40">
        <f>D42-E42</f>
        <v>9578628.6600000858</v>
      </c>
    </row>
    <row r="43" spans="1:6">
      <c r="A43" s="35">
        <v>8230</v>
      </c>
      <c r="B43" s="35" t="s">
        <v>580</v>
      </c>
      <c r="C43" s="40">
        <v>0</v>
      </c>
      <c r="D43" s="40">
        <f>790635718.2+D49</f>
        <v>790635718.20000005</v>
      </c>
      <c r="E43" s="40">
        <v>790635718.20000005</v>
      </c>
      <c r="F43" s="40">
        <f t="shared" ref="F43:F47" si="2">D43-E43</f>
        <v>0</v>
      </c>
    </row>
    <row r="44" spans="1:6">
      <c r="A44" s="35">
        <v>8240</v>
      </c>
      <c r="B44" s="35" t="s">
        <v>581</v>
      </c>
      <c r="C44" s="40">
        <v>0</v>
      </c>
      <c r="D44" s="40">
        <v>132177175.25</v>
      </c>
      <c r="E44" s="40">
        <v>132143572.29000001</v>
      </c>
      <c r="F44" s="40">
        <f t="shared" si="2"/>
        <v>33602.959999993443</v>
      </c>
    </row>
    <row r="45" spans="1:6">
      <c r="A45" s="35">
        <v>8250</v>
      </c>
      <c r="B45" s="35" t="s">
        <v>582</v>
      </c>
      <c r="C45" s="40">
        <v>0</v>
      </c>
      <c r="D45" s="40">
        <v>132143572.29000001</v>
      </c>
      <c r="E45" s="40">
        <v>129820864.17000002</v>
      </c>
      <c r="F45" s="40">
        <f t="shared" si="2"/>
        <v>2322708.1199999899</v>
      </c>
    </row>
    <row r="46" spans="1:6">
      <c r="A46" s="35">
        <v>8260</v>
      </c>
      <c r="B46" s="35" t="s">
        <v>583</v>
      </c>
      <c r="C46" s="40">
        <v>0</v>
      </c>
      <c r="D46" s="40">
        <v>129820864.17000002</v>
      </c>
      <c r="E46" s="40">
        <v>129820864.17000002</v>
      </c>
      <c r="F46" s="40">
        <f>D46-E46</f>
        <v>0</v>
      </c>
    </row>
    <row r="47" spans="1:6">
      <c r="A47" s="35">
        <v>8270</v>
      </c>
      <c r="B47" s="35" t="s">
        <v>584</v>
      </c>
      <c r="C47" s="40">
        <v>0</v>
      </c>
      <c r="D47" s="40">
        <v>129820864.17000002</v>
      </c>
      <c r="E47" s="40">
        <v>0</v>
      </c>
      <c r="F47" s="40">
        <f t="shared" si="2"/>
        <v>129820864.17000002</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workbookViewId="0">
      <selection sqref="A1:F1"/>
    </sheetView>
  </sheetViews>
  <sheetFormatPr baseColWidth="10" defaultColWidth="9.140625" defaultRowHeight="11.25"/>
  <cols>
    <col min="1" max="1" width="10" style="35" customWidth="1"/>
    <col min="2" max="2" width="63.42578125" style="35" bestFit="1" customWidth="1"/>
    <col min="3" max="3" width="15.28515625" style="35" bestFit="1" customWidth="1"/>
    <col min="4" max="4" width="16.42578125" style="35" bestFit="1" customWidth="1"/>
    <col min="5" max="5" width="19.140625" style="35" customWidth="1"/>
    <col min="6" max="16384" width="9.140625" style="35"/>
  </cols>
  <sheetData>
    <row r="1" spans="1:5" s="41" customFormat="1" ht="18.95" customHeight="1">
      <c r="A1" s="751" t="str">
        <f>'ESF-IMUVI'!A1</f>
        <v>Instituto Municipal de Vivienda de León, Guanajuato (IMUVI)</v>
      </c>
      <c r="B1" s="751"/>
      <c r="C1" s="751"/>
      <c r="D1" s="33" t="s">
        <v>42</v>
      </c>
      <c r="E1" s="34">
        <f>'ESF-IMUVI'!H1</f>
        <v>2018</v>
      </c>
    </row>
    <row r="2" spans="1:5" s="41" customFormat="1" ht="18.95" customHeight="1">
      <c r="A2" s="751" t="s">
        <v>481</v>
      </c>
      <c r="B2" s="751"/>
      <c r="C2" s="751"/>
      <c r="D2" s="33" t="s">
        <v>44</v>
      </c>
      <c r="E2" s="34" t="str">
        <f>'ESF-IMUVI'!H2</f>
        <v>Anual</v>
      </c>
    </row>
    <row r="3" spans="1:5" s="41" customFormat="1" ht="18.95" customHeight="1">
      <c r="A3" s="751" t="str">
        <f>'ESF-IMUVI'!A3</f>
        <v>Correspondiente del 1 de enero al 31 de diciembre de 2018</v>
      </c>
      <c r="B3" s="751"/>
      <c r="C3" s="751"/>
      <c r="D3" s="33" t="s">
        <v>47</v>
      </c>
      <c r="E3" s="34">
        <f>'ESF-IMUVI'!H3</f>
        <v>1</v>
      </c>
    </row>
    <row r="4" spans="1:5">
      <c r="A4" s="36" t="s">
        <v>108</v>
      </c>
      <c r="B4" s="37"/>
      <c r="C4" s="37"/>
      <c r="D4" s="37"/>
      <c r="E4" s="37"/>
    </row>
    <row r="6" spans="1:5">
      <c r="A6" s="37" t="s">
        <v>482</v>
      </c>
      <c r="B6" s="37"/>
      <c r="C6" s="37"/>
      <c r="D6" s="37"/>
      <c r="E6" s="37"/>
    </row>
    <row r="7" spans="1:5">
      <c r="A7" s="38" t="s">
        <v>110</v>
      </c>
      <c r="B7" s="38" t="s">
        <v>111</v>
      </c>
      <c r="C7" s="38" t="s">
        <v>483</v>
      </c>
      <c r="D7" s="38" t="s">
        <v>484</v>
      </c>
      <c r="E7" s="38"/>
    </row>
    <row r="8" spans="1:5">
      <c r="A8" s="39">
        <v>1111</v>
      </c>
      <c r="B8" s="35" t="s">
        <v>485</v>
      </c>
      <c r="C8" s="40">
        <v>25372.75</v>
      </c>
      <c r="D8" s="40">
        <v>12736</v>
      </c>
    </row>
    <row r="9" spans="1:5">
      <c r="A9" s="39">
        <v>1112</v>
      </c>
      <c r="B9" s="35" t="s">
        <v>486</v>
      </c>
      <c r="C9" s="40">
        <v>127418647.2</v>
      </c>
      <c r="D9" s="40">
        <v>166405135.03</v>
      </c>
    </row>
    <row r="10" spans="1:5">
      <c r="A10" s="39">
        <v>1113</v>
      </c>
      <c r="B10" s="35" t="s">
        <v>487</v>
      </c>
      <c r="C10" s="40">
        <v>0</v>
      </c>
      <c r="D10" s="40">
        <v>0</v>
      </c>
    </row>
    <row r="11" spans="1:5">
      <c r="A11" s="39">
        <v>1114</v>
      </c>
      <c r="B11" s="35" t="s">
        <v>114</v>
      </c>
      <c r="C11" s="40">
        <v>0</v>
      </c>
      <c r="D11" s="40">
        <v>0</v>
      </c>
    </row>
    <row r="12" spans="1:5">
      <c r="A12" s="39">
        <v>1115</v>
      </c>
      <c r="B12" s="35" t="s">
        <v>116</v>
      </c>
      <c r="C12" s="40">
        <v>0</v>
      </c>
      <c r="D12" s="40">
        <v>0</v>
      </c>
    </row>
    <row r="13" spans="1:5">
      <c r="A13" s="39">
        <v>1116</v>
      </c>
      <c r="B13" s="35" t="s">
        <v>488</v>
      </c>
      <c r="C13" s="40">
        <v>93394</v>
      </c>
      <c r="D13" s="40">
        <v>93394</v>
      </c>
    </row>
    <row r="14" spans="1:5">
      <c r="A14" s="39">
        <v>1119</v>
      </c>
      <c r="B14" s="35" t="s">
        <v>489</v>
      </c>
      <c r="C14" s="40">
        <v>0</v>
      </c>
      <c r="D14" s="40">
        <v>0</v>
      </c>
    </row>
    <row r="15" spans="1:5">
      <c r="A15" s="39">
        <v>1110</v>
      </c>
      <c r="B15" s="35" t="s">
        <v>490</v>
      </c>
      <c r="C15" s="40">
        <f>SUM(C8:C14)</f>
        <v>127537413.95</v>
      </c>
      <c r="D15" s="40">
        <f>SUM(D8:D14)</f>
        <v>166511265.03</v>
      </c>
    </row>
    <row r="18" spans="1:5">
      <c r="A18" s="37" t="s">
        <v>491</v>
      </c>
      <c r="B18" s="37"/>
      <c r="C18" s="37"/>
      <c r="D18" s="37"/>
      <c r="E18" s="37"/>
    </row>
    <row r="19" spans="1:5">
      <c r="A19" s="38" t="s">
        <v>110</v>
      </c>
      <c r="B19" s="38" t="s">
        <v>111</v>
      </c>
      <c r="C19" s="38" t="s">
        <v>112</v>
      </c>
      <c r="D19" s="38" t="s">
        <v>492</v>
      </c>
      <c r="E19" s="38" t="s">
        <v>493</v>
      </c>
    </row>
    <row r="20" spans="1:5">
      <c r="A20" s="39">
        <v>1230</v>
      </c>
      <c r="B20" s="35" t="s">
        <v>165</v>
      </c>
      <c r="C20" s="40">
        <f>SUM(C21:C27)</f>
        <v>592724.64</v>
      </c>
      <c r="D20" s="40">
        <f t="shared" ref="D20:E20" si="0">SUM(D21:D27)</f>
        <v>0</v>
      </c>
      <c r="E20" s="40">
        <f t="shared" si="0"/>
        <v>0</v>
      </c>
    </row>
    <row r="21" spans="1:5">
      <c r="A21" s="39">
        <v>1231</v>
      </c>
      <c r="B21" s="35" t="s">
        <v>168</v>
      </c>
      <c r="C21" s="40">
        <v>0</v>
      </c>
      <c r="D21" s="35">
        <v>0</v>
      </c>
      <c r="E21" s="35">
        <v>0</v>
      </c>
    </row>
    <row r="22" spans="1:5">
      <c r="A22" s="39">
        <v>1232</v>
      </c>
      <c r="B22" s="35" t="s">
        <v>170</v>
      </c>
      <c r="C22" s="40">
        <v>0</v>
      </c>
      <c r="D22" s="35">
        <v>0</v>
      </c>
      <c r="E22" s="35">
        <v>0</v>
      </c>
    </row>
    <row r="23" spans="1:5">
      <c r="A23" s="39">
        <v>1233</v>
      </c>
      <c r="B23" s="35" t="s">
        <v>171</v>
      </c>
      <c r="C23" s="40">
        <v>0</v>
      </c>
      <c r="D23" s="35">
        <v>0</v>
      </c>
      <c r="E23" s="35">
        <v>0</v>
      </c>
    </row>
    <row r="24" spans="1:5">
      <c r="A24" s="39">
        <v>1234</v>
      </c>
      <c r="B24" s="35" t="s">
        <v>172</v>
      </c>
      <c r="C24" s="40">
        <v>0</v>
      </c>
      <c r="D24" s="35">
        <v>0</v>
      </c>
      <c r="E24" s="35">
        <v>0</v>
      </c>
    </row>
    <row r="25" spans="1:5">
      <c r="A25" s="39">
        <v>1235</v>
      </c>
      <c r="B25" s="35" t="s">
        <v>173</v>
      </c>
      <c r="C25" s="40">
        <v>0</v>
      </c>
      <c r="D25" s="35">
        <v>0</v>
      </c>
      <c r="E25" s="35">
        <v>0</v>
      </c>
    </row>
    <row r="26" spans="1:5">
      <c r="A26" s="39">
        <v>1236</v>
      </c>
      <c r="B26" s="35" t="s">
        <v>174</v>
      </c>
      <c r="C26" s="40">
        <v>592724.64</v>
      </c>
      <c r="D26" s="35">
        <v>0</v>
      </c>
      <c r="E26" s="35">
        <v>0</v>
      </c>
    </row>
    <row r="27" spans="1:5">
      <c r="A27" s="39">
        <v>1239</v>
      </c>
      <c r="B27" s="35" t="s">
        <v>175</v>
      </c>
      <c r="C27" s="40">
        <v>0</v>
      </c>
      <c r="D27" s="35">
        <v>0</v>
      </c>
      <c r="E27" s="35">
        <v>0</v>
      </c>
    </row>
    <row r="28" spans="1:5">
      <c r="A28" s="39">
        <v>1240</v>
      </c>
      <c r="B28" s="35" t="s">
        <v>176</v>
      </c>
      <c r="C28" s="40">
        <f>SUM(C29:C36)</f>
        <v>1690139.2499999998</v>
      </c>
      <c r="D28" s="40">
        <f t="shared" ref="D28:E28" si="1">SUM(D29:D36)</f>
        <v>0</v>
      </c>
      <c r="E28" s="40">
        <f t="shared" si="1"/>
        <v>0</v>
      </c>
    </row>
    <row r="29" spans="1:5">
      <c r="A29" s="39">
        <v>1241</v>
      </c>
      <c r="B29" s="35" t="s">
        <v>177</v>
      </c>
      <c r="C29" s="40">
        <v>685495.54999999993</v>
      </c>
      <c r="D29" s="35">
        <v>0</v>
      </c>
      <c r="E29" s="35">
        <v>0</v>
      </c>
    </row>
    <row r="30" spans="1:5">
      <c r="A30" s="39">
        <v>1242</v>
      </c>
      <c r="B30" s="35" t="s">
        <v>179</v>
      </c>
      <c r="C30" s="40">
        <v>-1406.5</v>
      </c>
      <c r="D30" s="35">
        <v>0</v>
      </c>
      <c r="E30" s="35">
        <v>0</v>
      </c>
    </row>
    <row r="31" spans="1:5">
      <c r="A31" s="39">
        <v>1243</v>
      </c>
      <c r="B31" s="35" t="s">
        <v>181</v>
      </c>
      <c r="C31" s="40">
        <v>0</v>
      </c>
      <c r="D31" s="35">
        <v>0</v>
      </c>
      <c r="E31" s="35">
        <v>0</v>
      </c>
    </row>
    <row r="32" spans="1:5">
      <c r="A32" s="39">
        <v>1244</v>
      </c>
      <c r="B32" s="35" t="s">
        <v>182</v>
      </c>
      <c r="C32" s="40">
        <v>991759</v>
      </c>
      <c r="D32" s="35">
        <v>0</v>
      </c>
      <c r="E32" s="35">
        <v>0</v>
      </c>
    </row>
    <row r="33" spans="1:5">
      <c r="A33" s="39">
        <v>1245</v>
      </c>
      <c r="B33" s="35" t="s">
        <v>184</v>
      </c>
      <c r="C33" s="40">
        <v>0</v>
      </c>
      <c r="D33" s="35">
        <v>0</v>
      </c>
      <c r="E33" s="35">
        <v>0</v>
      </c>
    </row>
    <row r="34" spans="1:5">
      <c r="A34" s="39">
        <v>1246</v>
      </c>
      <c r="B34" s="35" t="s">
        <v>186</v>
      </c>
      <c r="C34" s="40">
        <v>14291.2</v>
      </c>
      <c r="D34" s="35">
        <v>0</v>
      </c>
      <c r="E34" s="35">
        <v>0</v>
      </c>
    </row>
    <row r="35" spans="1:5">
      <c r="A35" s="39">
        <v>1247</v>
      </c>
      <c r="B35" s="35" t="s">
        <v>188</v>
      </c>
      <c r="C35" s="40">
        <v>0</v>
      </c>
      <c r="D35" s="35">
        <v>0</v>
      </c>
      <c r="E35" s="35">
        <v>0</v>
      </c>
    </row>
    <row r="36" spans="1:5">
      <c r="A36" s="39">
        <v>1248</v>
      </c>
      <c r="B36" s="35" t="s">
        <v>189</v>
      </c>
      <c r="C36" s="40">
        <v>0</v>
      </c>
      <c r="D36" s="35">
        <v>0</v>
      </c>
      <c r="E36" s="35">
        <v>0</v>
      </c>
    </row>
    <row r="37" spans="1:5">
      <c r="A37" s="39">
        <v>1250</v>
      </c>
      <c r="B37" s="35" t="s">
        <v>193</v>
      </c>
      <c r="C37" s="40">
        <f>SUM(C38:C42)</f>
        <v>164418.40000000002</v>
      </c>
      <c r="D37" s="40">
        <f t="shared" ref="D37:E37" si="2">SUM(D38:D42)</f>
        <v>0</v>
      </c>
      <c r="E37" s="40">
        <f t="shared" si="2"/>
        <v>0</v>
      </c>
    </row>
    <row r="38" spans="1:5">
      <c r="A38" s="39">
        <v>1251</v>
      </c>
      <c r="B38" s="35" t="s">
        <v>194</v>
      </c>
      <c r="C38" s="40">
        <v>0</v>
      </c>
      <c r="D38" s="35">
        <v>0</v>
      </c>
      <c r="E38" s="35">
        <v>0</v>
      </c>
    </row>
    <row r="39" spans="1:5">
      <c r="A39" s="39">
        <v>1252</v>
      </c>
      <c r="B39" s="35" t="s">
        <v>195</v>
      </c>
      <c r="C39" s="40">
        <v>0</v>
      </c>
      <c r="D39" s="35">
        <v>0</v>
      </c>
      <c r="E39" s="35">
        <v>0</v>
      </c>
    </row>
    <row r="40" spans="1:5">
      <c r="A40" s="39">
        <v>1253</v>
      </c>
      <c r="B40" s="35" t="s">
        <v>196</v>
      </c>
      <c r="C40" s="40">
        <v>0</v>
      </c>
      <c r="D40" s="35">
        <v>0</v>
      </c>
      <c r="E40" s="35">
        <v>0</v>
      </c>
    </row>
    <row r="41" spans="1:5">
      <c r="A41" s="39">
        <v>1254</v>
      </c>
      <c r="B41" s="35" t="s">
        <v>197</v>
      </c>
      <c r="C41" s="40">
        <v>164418.40000000002</v>
      </c>
      <c r="D41" s="35">
        <v>0</v>
      </c>
      <c r="E41" s="35">
        <v>0</v>
      </c>
    </row>
    <row r="42" spans="1:5">
      <c r="A42" s="39">
        <v>1259</v>
      </c>
      <c r="B42" s="35" t="s">
        <v>198</v>
      </c>
      <c r="C42" s="40">
        <v>0</v>
      </c>
      <c r="D42" s="35">
        <v>0</v>
      </c>
      <c r="E42" s="35">
        <v>0</v>
      </c>
    </row>
    <row r="44" spans="1:5">
      <c r="A44" s="37" t="s">
        <v>494</v>
      </c>
      <c r="B44" s="37"/>
      <c r="C44" s="37"/>
      <c r="D44" s="37"/>
      <c r="E44" s="37"/>
    </row>
    <row r="45" spans="1:5">
      <c r="A45" s="38" t="s">
        <v>110</v>
      </c>
      <c r="B45" s="38" t="s">
        <v>111</v>
      </c>
      <c r="C45" s="38" t="s">
        <v>483</v>
      </c>
      <c r="D45" s="38" t="s">
        <v>484</v>
      </c>
      <c r="E45" s="38"/>
    </row>
    <row r="46" spans="1:5">
      <c r="A46" s="39">
        <v>5500</v>
      </c>
      <c r="B46" s="35" t="s">
        <v>428</v>
      </c>
      <c r="C46" s="40">
        <f>+C47+C56+C59+C65+C67+C69+C78</f>
        <v>18995927</v>
      </c>
      <c r="D46" s="40">
        <v>0</v>
      </c>
    </row>
    <row r="47" spans="1:5">
      <c r="A47" s="39">
        <v>5510</v>
      </c>
      <c r="B47" s="35" t="s">
        <v>429</v>
      </c>
      <c r="C47" s="40">
        <f>SUM(C48:C55)</f>
        <v>3390670.8400000003</v>
      </c>
      <c r="D47" s="40">
        <v>0</v>
      </c>
    </row>
    <row r="48" spans="1:5">
      <c r="A48" s="39">
        <v>5511</v>
      </c>
      <c r="B48" s="35" t="s">
        <v>430</v>
      </c>
      <c r="C48" s="40">
        <v>0</v>
      </c>
      <c r="D48" s="40">
        <v>0</v>
      </c>
    </row>
    <row r="49" spans="1:4">
      <c r="A49" s="39">
        <v>5512</v>
      </c>
      <c r="B49" s="35" t="s">
        <v>431</v>
      </c>
      <c r="C49" s="40">
        <v>0</v>
      </c>
      <c r="D49" s="40">
        <v>0</v>
      </c>
    </row>
    <row r="50" spans="1:4">
      <c r="A50" s="39">
        <v>5513</v>
      </c>
      <c r="B50" s="35" t="s">
        <v>432</v>
      </c>
      <c r="C50" s="40">
        <v>2104542.2999999998</v>
      </c>
      <c r="D50" s="40">
        <v>0</v>
      </c>
    </row>
    <row r="51" spans="1:4">
      <c r="A51" s="39">
        <v>5514</v>
      </c>
      <c r="B51" s="35" t="s">
        <v>433</v>
      </c>
      <c r="C51" s="40">
        <v>0</v>
      </c>
      <c r="D51" s="40">
        <v>0</v>
      </c>
    </row>
    <row r="52" spans="1:4">
      <c r="A52" s="39">
        <v>5515</v>
      </c>
      <c r="B52" s="35" t="s">
        <v>434</v>
      </c>
      <c r="C52" s="40">
        <v>1130122.07</v>
      </c>
      <c r="D52" s="40">
        <v>0</v>
      </c>
    </row>
    <row r="53" spans="1:4">
      <c r="A53" s="39">
        <v>5516</v>
      </c>
      <c r="B53" s="35" t="s">
        <v>435</v>
      </c>
      <c r="C53" s="40">
        <v>0</v>
      </c>
      <c r="D53" s="40">
        <v>0</v>
      </c>
    </row>
    <row r="54" spans="1:4">
      <c r="A54" s="39">
        <v>5517</v>
      </c>
      <c r="B54" s="35" t="s">
        <v>436</v>
      </c>
      <c r="C54" s="40">
        <v>156006.47</v>
      </c>
      <c r="D54" s="40">
        <v>0</v>
      </c>
    </row>
    <row r="55" spans="1:4">
      <c r="A55" s="39">
        <v>5518</v>
      </c>
      <c r="B55" s="35" t="s">
        <v>437</v>
      </c>
      <c r="C55" s="40">
        <v>0</v>
      </c>
      <c r="D55" s="40">
        <v>0</v>
      </c>
    </row>
    <row r="56" spans="1:4">
      <c r="A56" s="39">
        <v>5520</v>
      </c>
      <c r="B56" s="35" t="s">
        <v>438</v>
      </c>
      <c r="C56" s="40">
        <f>SUM(C57:C58)</f>
        <v>0</v>
      </c>
      <c r="D56" s="40">
        <v>0</v>
      </c>
    </row>
    <row r="57" spans="1:4">
      <c r="A57" s="39">
        <v>5521</v>
      </c>
      <c r="B57" s="35" t="s">
        <v>439</v>
      </c>
      <c r="C57" s="40">
        <v>0</v>
      </c>
      <c r="D57" s="40">
        <v>0</v>
      </c>
    </row>
    <row r="58" spans="1:4">
      <c r="A58" s="39">
        <v>5522</v>
      </c>
      <c r="B58" s="35" t="s">
        <v>440</v>
      </c>
      <c r="C58" s="40">
        <v>0</v>
      </c>
      <c r="D58" s="40">
        <v>0</v>
      </c>
    </row>
    <row r="59" spans="1:4">
      <c r="A59" s="39">
        <v>5530</v>
      </c>
      <c r="B59" s="35" t="s">
        <v>441</v>
      </c>
      <c r="C59" s="40">
        <f>SUM(C60:C64)</f>
        <v>14839799.109999999</v>
      </c>
      <c r="D59" s="40">
        <v>0</v>
      </c>
    </row>
    <row r="60" spans="1:4">
      <c r="A60" s="39">
        <v>5531</v>
      </c>
      <c r="B60" s="35" t="s">
        <v>442</v>
      </c>
      <c r="C60" s="40">
        <v>0</v>
      </c>
      <c r="D60" s="40">
        <v>0</v>
      </c>
    </row>
    <row r="61" spans="1:4">
      <c r="A61" s="39">
        <v>5532</v>
      </c>
      <c r="B61" s="35" t="s">
        <v>443</v>
      </c>
      <c r="C61" s="40">
        <v>14839799.109999999</v>
      </c>
      <c r="D61" s="40">
        <v>0</v>
      </c>
    </row>
    <row r="62" spans="1:4">
      <c r="A62" s="39">
        <v>5533</v>
      </c>
      <c r="B62" s="35" t="s">
        <v>444</v>
      </c>
      <c r="C62" s="40">
        <v>0</v>
      </c>
      <c r="D62" s="40">
        <v>0</v>
      </c>
    </row>
    <row r="63" spans="1:4">
      <c r="A63" s="39">
        <v>5534</v>
      </c>
      <c r="B63" s="35" t="s">
        <v>445</v>
      </c>
      <c r="C63" s="40">
        <v>0</v>
      </c>
      <c r="D63" s="40">
        <v>0</v>
      </c>
    </row>
    <row r="64" spans="1:4">
      <c r="A64" s="39">
        <v>5535</v>
      </c>
      <c r="B64" s="35" t="s">
        <v>446</v>
      </c>
      <c r="C64" s="40">
        <v>0</v>
      </c>
      <c r="D64" s="40">
        <v>0</v>
      </c>
    </row>
    <row r="65" spans="1:4">
      <c r="A65" s="39">
        <v>5540</v>
      </c>
      <c r="B65" s="35" t="s">
        <v>447</v>
      </c>
      <c r="C65" s="40">
        <f>SUM(C66)</f>
        <v>0</v>
      </c>
      <c r="D65" s="40">
        <v>0</v>
      </c>
    </row>
    <row r="66" spans="1:4">
      <c r="A66" s="39">
        <v>5541</v>
      </c>
      <c r="B66" s="35" t="s">
        <v>447</v>
      </c>
      <c r="C66" s="40">
        <v>0</v>
      </c>
      <c r="D66" s="40">
        <v>0</v>
      </c>
    </row>
    <row r="67" spans="1:4">
      <c r="A67" s="39">
        <v>5550</v>
      </c>
      <c r="B67" s="35" t="s">
        <v>448</v>
      </c>
      <c r="C67" s="40">
        <f>SUM(C68)</f>
        <v>0</v>
      </c>
      <c r="D67" s="40">
        <v>0</v>
      </c>
    </row>
    <row r="68" spans="1:4">
      <c r="A68" s="39">
        <v>5551</v>
      </c>
      <c r="B68" s="35" t="s">
        <v>448</v>
      </c>
      <c r="C68" s="40">
        <v>0</v>
      </c>
      <c r="D68" s="40">
        <v>0</v>
      </c>
    </row>
    <row r="69" spans="1:4">
      <c r="A69" s="39">
        <v>5590</v>
      </c>
      <c r="B69" s="35" t="s">
        <v>449</v>
      </c>
      <c r="C69" s="40">
        <f>SUM(C70:C77)</f>
        <v>765457.05</v>
      </c>
      <c r="D69" s="40">
        <v>0</v>
      </c>
    </row>
    <row r="70" spans="1:4">
      <c r="A70" s="39">
        <v>5591</v>
      </c>
      <c r="B70" s="35" t="s">
        <v>450</v>
      </c>
      <c r="C70" s="40">
        <v>0</v>
      </c>
      <c r="D70" s="40">
        <v>0</v>
      </c>
    </row>
    <row r="71" spans="1:4">
      <c r="A71" s="39">
        <v>5592</v>
      </c>
      <c r="B71" s="35" t="s">
        <v>451</v>
      </c>
      <c r="C71" s="40">
        <v>0</v>
      </c>
      <c r="D71" s="40">
        <v>0</v>
      </c>
    </row>
    <row r="72" spans="1:4">
      <c r="A72" s="39">
        <v>5593</v>
      </c>
      <c r="B72" s="35" t="s">
        <v>452</v>
      </c>
      <c r="C72" s="40">
        <v>0</v>
      </c>
      <c r="D72" s="40">
        <v>0</v>
      </c>
    </row>
    <row r="73" spans="1:4">
      <c r="A73" s="39">
        <v>5594</v>
      </c>
      <c r="B73" s="35" t="s">
        <v>453</v>
      </c>
      <c r="C73" s="40">
        <v>0</v>
      </c>
      <c r="D73" s="40">
        <v>0</v>
      </c>
    </row>
    <row r="74" spans="1:4">
      <c r="A74" s="39">
        <v>5595</v>
      </c>
      <c r="B74" s="35" t="s">
        <v>454</v>
      </c>
      <c r="C74" s="40">
        <v>0</v>
      </c>
      <c r="D74" s="40">
        <v>0</v>
      </c>
    </row>
    <row r="75" spans="1:4">
      <c r="A75" s="39">
        <v>5596</v>
      </c>
      <c r="B75" s="35" t="s">
        <v>344</v>
      </c>
      <c r="C75" s="40">
        <v>0</v>
      </c>
      <c r="D75" s="40">
        <v>0</v>
      </c>
    </row>
    <row r="76" spans="1:4">
      <c r="A76" s="39">
        <v>5597</v>
      </c>
      <c r="B76" s="35" t="s">
        <v>455</v>
      </c>
      <c r="C76" s="40">
        <v>0</v>
      </c>
      <c r="D76" s="40">
        <v>0</v>
      </c>
    </row>
    <row r="77" spans="1:4">
      <c r="A77" s="39">
        <v>5599</v>
      </c>
      <c r="B77" s="35" t="s">
        <v>456</v>
      </c>
      <c r="C77" s="40">
        <v>765457.05</v>
      </c>
      <c r="D77" s="40">
        <v>0</v>
      </c>
    </row>
    <row r="78" spans="1:4">
      <c r="A78" s="39">
        <v>5600</v>
      </c>
      <c r="B78" s="35" t="s">
        <v>457</v>
      </c>
      <c r="C78" s="40">
        <f>+C79</f>
        <v>0</v>
      </c>
      <c r="D78" s="40">
        <v>0</v>
      </c>
    </row>
    <row r="79" spans="1:4">
      <c r="A79" s="39">
        <v>5610</v>
      </c>
      <c r="B79" s="35" t="s">
        <v>458</v>
      </c>
      <c r="C79" s="40">
        <f>SUM(C80)</f>
        <v>0</v>
      </c>
      <c r="D79" s="40">
        <v>0</v>
      </c>
    </row>
    <row r="80" spans="1:4">
      <c r="A80" s="39">
        <v>5611</v>
      </c>
      <c r="B80" s="35" t="s">
        <v>459</v>
      </c>
      <c r="C80" s="40">
        <v>0</v>
      </c>
      <c r="D80" s="4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45"/>
    <dataValidation allowBlank="1" showInputMessage="1" showErrorMessage="1" prompt="Importe final del periodo que corresponde la información financiera trimestral que se presenta." sqref="C7 C19 C45"/>
  </dataValidations>
  <printOptions horizontalCentered="1"/>
  <pageMargins left="0" right="0" top="0.39370078740157483" bottom="0.39370078740157483" header="0.31496062992125984" footer="0.31496062992125984"/>
  <pageSetup scale="80"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election sqref="A1:F1"/>
    </sheetView>
  </sheetViews>
  <sheetFormatPr baseColWidth="10" defaultColWidth="11.42578125"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2611</v>
      </c>
      <c r="B1" s="752"/>
      <c r="C1" s="752"/>
      <c r="D1" s="752"/>
    </row>
    <row r="2" spans="1:4" s="43" customFormat="1" ht="18.95" customHeight="1">
      <c r="A2" s="752" t="s">
        <v>495</v>
      </c>
      <c r="B2" s="752"/>
      <c r="C2" s="752"/>
      <c r="D2" s="752"/>
    </row>
    <row r="3" spans="1:4" s="43" customFormat="1" ht="18.95" customHeight="1">
      <c r="A3" s="752" t="s">
        <v>2601</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49"/>
      <c r="D6" s="50">
        <v>94284466.479999989</v>
      </c>
    </row>
    <row r="7" spans="1:4">
      <c r="B7" s="52"/>
      <c r="C7" s="53"/>
      <c r="D7" s="54"/>
    </row>
    <row r="8" spans="1:4">
      <c r="A8" s="55" t="s">
        <v>498</v>
      </c>
      <c r="B8" s="56"/>
      <c r="C8" s="57"/>
      <c r="D8" s="58">
        <f>SUM(C9:C13)</f>
        <v>16671611.420000002</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0</v>
      </c>
      <c r="D12" s="63"/>
    </row>
    <row r="13" spans="1:4">
      <c r="A13" s="64" t="s">
        <v>503</v>
      </c>
      <c r="B13" s="60"/>
      <c r="C13" s="61">
        <v>16671611.420000002</v>
      </c>
      <c r="D13" s="63"/>
    </row>
    <row r="14" spans="1:4">
      <c r="B14" s="65"/>
      <c r="C14" s="66"/>
      <c r="D14" s="67"/>
    </row>
    <row r="15" spans="1:4">
      <c r="A15" s="55" t="s">
        <v>504</v>
      </c>
      <c r="B15" s="56"/>
      <c r="C15" s="57"/>
      <c r="D15" s="58">
        <f>SUM(C16:C19)</f>
        <v>12811577.130000001</v>
      </c>
    </row>
    <row r="16" spans="1:4">
      <c r="A16" s="59"/>
      <c r="B16" s="60" t="s">
        <v>505</v>
      </c>
      <c r="C16" s="61">
        <v>0</v>
      </c>
      <c r="D16" s="62"/>
    </row>
    <row r="17" spans="1:4">
      <c r="A17" s="59"/>
      <c r="B17" s="60" t="s">
        <v>506</v>
      </c>
      <c r="C17" s="61">
        <v>0</v>
      </c>
      <c r="D17" s="63"/>
    </row>
    <row r="18" spans="1:4">
      <c r="A18" s="59"/>
      <c r="B18" s="60" t="s">
        <v>507</v>
      </c>
      <c r="C18" s="61">
        <v>0</v>
      </c>
      <c r="D18" s="63"/>
    </row>
    <row r="19" spans="1:4">
      <c r="A19" s="64" t="s">
        <v>508</v>
      </c>
      <c r="B19" s="68"/>
      <c r="C19" s="69">
        <v>12811577.130000001</v>
      </c>
      <c r="D19" s="63"/>
    </row>
    <row r="20" spans="1:4">
      <c r="B20" s="70"/>
      <c r="C20" s="71"/>
      <c r="D20" s="67"/>
    </row>
    <row r="21" spans="1:4">
      <c r="A21" s="48" t="s">
        <v>509</v>
      </c>
      <c r="B21" s="48"/>
      <c r="C21" s="72"/>
      <c r="D21" s="50">
        <f>+D6+D8-D15</f>
        <v>98144500.769999996</v>
      </c>
    </row>
  </sheetData>
  <mergeCells count="4">
    <mergeCell ref="A1:D1"/>
    <mergeCell ref="A2:D2"/>
    <mergeCell ref="A3:D3"/>
    <mergeCell ref="A4:D4"/>
  </mergeCells>
  <printOptions horizontalCentered="1"/>
  <pageMargins left="0" right="0" top="0.74803149606299213" bottom="0.74803149606299213" header="0.31496062992125984" footer="0.31496062992125984"/>
  <pageSetup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election sqref="A1:F1"/>
    </sheetView>
  </sheetViews>
  <sheetFormatPr baseColWidth="10" defaultColWidth="11.42578125" defaultRowHeight="11.25"/>
  <cols>
    <col min="1" max="1" width="1.7109375" style="51" customWidth="1"/>
    <col min="2" max="2" width="62.140625" style="51" customWidth="1"/>
    <col min="3" max="3" width="17.7109375" style="51" customWidth="1"/>
    <col min="4" max="4" width="17.7109375" style="92" customWidth="1"/>
    <col min="5" max="16384" width="11.42578125" style="51"/>
  </cols>
  <sheetData>
    <row r="1" spans="1:4" s="73" customFormat="1" ht="18.95" customHeight="1">
      <c r="A1" s="754" t="s">
        <v>2611</v>
      </c>
      <c r="B1" s="754"/>
      <c r="C1" s="754"/>
      <c r="D1" s="754"/>
    </row>
    <row r="2" spans="1:4" s="73" customFormat="1" ht="18.95" customHeight="1">
      <c r="A2" s="754" t="s">
        <v>510</v>
      </c>
      <c r="B2" s="754"/>
      <c r="C2" s="754"/>
      <c r="D2" s="754"/>
    </row>
    <row r="3" spans="1:4" s="73" customFormat="1" ht="18.95" customHeight="1">
      <c r="A3" s="754" t="s">
        <v>2601</v>
      </c>
      <c r="B3" s="754"/>
      <c r="C3" s="754"/>
      <c r="D3" s="754"/>
    </row>
    <row r="4" spans="1:4" s="74" customFormat="1">
      <c r="A4" s="755"/>
      <c r="B4" s="755"/>
      <c r="C4" s="755"/>
      <c r="D4" s="755"/>
    </row>
    <row r="5" spans="1:4">
      <c r="A5" s="75" t="s">
        <v>511</v>
      </c>
      <c r="B5" s="76"/>
      <c r="C5" s="77"/>
      <c r="D5" s="78">
        <v>58579689.63000001</v>
      </c>
    </row>
    <row r="6" spans="1:4">
      <c r="A6" s="79"/>
      <c r="B6" s="52"/>
      <c r="C6" s="80"/>
      <c r="D6" s="81"/>
    </row>
    <row r="7" spans="1:4">
      <c r="A7" s="55" t="s">
        <v>512</v>
      </c>
      <c r="B7" s="82"/>
      <c r="C7" s="77"/>
      <c r="D7" s="83">
        <f>SUM(C8:C24)</f>
        <v>11086695.440000001</v>
      </c>
    </row>
    <row r="8" spans="1:4">
      <c r="A8" s="59"/>
      <c r="B8" s="84" t="s">
        <v>513</v>
      </c>
      <c r="C8" s="61">
        <v>685495.55</v>
      </c>
      <c r="D8" s="85"/>
    </row>
    <row r="9" spans="1:4">
      <c r="A9" s="59"/>
      <c r="B9" s="84" t="s">
        <v>514</v>
      </c>
      <c r="C9" s="61">
        <v>0</v>
      </c>
      <c r="D9" s="86"/>
    </row>
    <row r="10" spans="1:4">
      <c r="A10" s="59"/>
      <c r="B10" s="84" t="s">
        <v>515</v>
      </c>
      <c r="C10" s="61">
        <v>0</v>
      </c>
      <c r="D10" s="86"/>
    </row>
    <row r="11" spans="1:4">
      <c r="A11" s="59"/>
      <c r="B11" s="84" t="s">
        <v>516</v>
      </c>
      <c r="C11" s="61">
        <v>1001035</v>
      </c>
      <c r="D11" s="86"/>
    </row>
    <row r="12" spans="1:4">
      <c r="A12" s="59"/>
      <c r="B12" s="84" t="s">
        <v>517</v>
      </c>
      <c r="C12" s="61">
        <v>0</v>
      </c>
      <c r="D12" s="86"/>
    </row>
    <row r="13" spans="1:4">
      <c r="A13" s="59"/>
      <c r="B13" s="84" t="s">
        <v>518</v>
      </c>
      <c r="C13" s="61">
        <v>14291.2</v>
      </c>
      <c r="D13" s="86"/>
    </row>
    <row r="14" spans="1:4">
      <c r="A14" s="59"/>
      <c r="B14" s="84" t="s">
        <v>519</v>
      </c>
      <c r="C14" s="61">
        <v>0</v>
      </c>
      <c r="D14" s="86"/>
    </row>
    <row r="15" spans="1:4">
      <c r="A15" s="59"/>
      <c r="B15" s="84" t="s">
        <v>520</v>
      </c>
      <c r="C15" s="61">
        <v>6500000</v>
      </c>
      <c r="D15" s="86"/>
    </row>
    <row r="16" spans="1:4">
      <c r="A16" s="59"/>
      <c r="B16" s="84" t="s">
        <v>521</v>
      </c>
      <c r="C16" s="61">
        <v>164418.4</v>
      </c>
      <c r="D16" s="86"/>
    </row>
    <row r="17" spans="1:4">
      <c r="A17" s="59"/>
      <c r="B17" s="84" t="s">
        <v>522</v>
      </c>
      <c r="C17" s="61">
        <v>2721455.29</v>
      </c>
      <c r="D17" s="86"/>
    </row>
    <row r="18" spans="1:4">
      <c r="A18" s="59"/>
      <c r="B18" s="84" t="s">
        <v>523</v>
      </c>
      <c r="C18" s="61">
        <v>0</v>
      </c>
      <c r="D18" s="86"/>
    </row>
    <row r="19" spans="1:4">
      <c r="A19" s="59"/>
      <c r="B19" s="84" t="s">
        <v>524</v>
      </c>
      <c r="C19" s="61">
        <v>0</v>
      </c>
      <c r="D19" s="86"/>
    </row>
    <row r="20" spans="1:4">
      <c r="A20" s="59"/>
      <c r="B20" s="84" t="s">
        <v>525</v>
      </c>
      <c r="C20" s="61">
        <v>0</v>
      </c>
      <c r="D20" s="86"/>
    </row>
    <row r="21" spans="1:4">
      <c r="A21" s="59"/>
      <c r="B21" s="84" t="s">
        <v>526</v>
      </c>
      <c r="C21" s="61">
        <v>0</v>
      </c>
      <c r="D21" s="86"/>
    </row>
    <row r="22" spans="1:4">
      <c r="A22" s="59"/>
      <c r="B22" s="84" t="s">
        <v>527</v>
      </c>
      <c r="C22" s="61">
        <v>0</v>
      </c>
      <c r="D22" s="86"/>
    </row>
    <row r="23" spans="1:4">
      <c r="A23" s="59"/>
      <c r="B23" s="84" t="s">
        <v>528</v>
      </c>
      <c r="C23" s="61">
        <v>0</v>
      </c>
      <c r="D23" s="86"/>
    </row>
    <row r="24" spans="1:4">
      <c r="A24" s="59"/>
      <c r="B24" s="87" t="s">
        <v>529</v>
      </c>
      <c r="C24" s="61">
        <v>0</v>
      </c>
      <c r="D24" s="86"/>
    </row>
    <row r="25" spans="1:4">
      <c r="A25" s="79"/>
      <c r="B25" s="88"/>
      <c r="C25" s="89"/>
      <c r="D25" s="90"/>
    </row>
    <row r="26" spans="1:4">
      <c r="A26" s="55" t="s">
        <v>530</v>
      </c>
      <c r="B26" s="82"/>
      <c r="C26" s="91"/>
      <c r="D26" s="83">
        <f>SUM(C27:C33)</f>
        <v>18995927</v>
      </c>
    </row>
    <row r="27" spans="1:4">
      <c r="A27" s="59"/>
      <c r="B27" s="84" t="s">
        <v>531</v>
      </c>
      <c r="C27" s="61">
        <v>3390670.84</v>
      </c>
      <c r="D27" s="85"/>
    </row>
    <row r="28" spans="1:4">
      <c r="A28" s="59"/>
      <c r="B28" s="84" t="s">
        <v>438</v>
      </c>
      <c r="C28" s="61">
        <v>0</v>
      </c>
      <c r="D28" s="86"/>
    </row>
    <row r="29" spans="1:4">
      <c r="A29" s="59"/>
      <c r="B29" s="84" t="s">
        <v>532</v>
      </c>
      <c r="C29" s="61">
        <v>14839799.109999999</v>
      </c>
      <c r="D29" s="86"/>
    </row>
    <row r="30" spans="1:4">
      <c r="A30" s="59"/>
      <c r="B30" s="84" t="s">
        <v>533</v>
      </c>
      <c r="C30" s="61">
        <v>0</v>
      </c>
      <c r="D30" s="86"/>
    </row>
    <row r="31" spans="1:4">
      <c r="A31" s="59"/>
      <c r="B31" s="84" t="s">
        <v>534</v>
      </c>
      <c r="C31" s="61">
        <v>0</v>
      </c>
      <c r="D31" s="86"/>
    </row>
    <row r="32" spans="1:4">
      <c r="A32" s="59"/>
      <c r="B32" s="84" t="s">
        <v>535</v>
      </c>
      <c r="C32" s="61">
        <v>765457.05</v>
      </c>
      <c r="D32" s="86"/>
    </row>
    <row r="33" spans="1:4">
      <c r="A33" s="59"/>
      <c r="B33" s="87" t="s">
        <v>536</v>
      </c>
      <c r="C33" s="69">
        <v>0</v>
      </c>
      <c r="D33" s="86"/>
    </row>
    <row r="34" spans="1:4">
      <c r="A34" s="79"/>
      <c r="B34" s="88"/>
      <c r="C34" s="89"/>
      <c r="D34" s="90"/>
    </row>
    <row r="35" spans="1:4">
      <c r="A35" s="76" t="s">
        <v>537</v>
      </c>
      <c r="B35" s="76"/>
      <c r="C35" s="77"/>
      <c r="D35" s="78">
        <f>+D5-D7+D26</f>
        <v>66488921.190000013</v>
      </c>
    </row>
  </sheetData>
  <mergeCells count="4">
    <mergeCell ref="A1:D1"/>
    <mergeCell ref="A2:D2"/>
    <mergeCell ref="A3:D3"/>
    <mergeCell ref="A4:D4"/>
  </mergeCells>
  <printOptions horizontalCentered="1"/>
  <pageMargins left="0" right="0" top="0.74803149606299213" bottom="0.74803149606299213" header="0.31496062992125984" footer="0.31496062992125984"/>
  <pageSetup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election activeCell="A2" sqref="A2:F2"/>
    </sheetView>
  </sheetViews>
  <sheetFormatPr baseColWidth="10" defaultColWidth="9.140625" defaultRowHeight="11.25"/>
  <cols>
    <col min="1" max="1" width="10" style="35" customWidth="1"/>
    <col min="2" max="2" width="68.5703125" style="35" bestFit="1" customWidth="1"/>
    <col min="3" max="3" width="17.42578125" style="35" bestFit="1" customWidth="1"/>
    <col min="4" max="5" width="23.7109375" style="35" bestFit="1" customWidth="1"/>
    <col min="6" max="6" width="19.28515625" style="35" customWidth="1"/>
    <col min="7" max="7" width="20.5703125" style="35" customWidth="1"/>
    <col min="8" max="10" width="20.28515625" style="35" customWidth="1"/>
    <col min="11" max="16384" width="9.140625" style="35"/>
  </cols>
  <sheetData>
    <row r="1" spans="1:10" ht="18.95" customHeight="1">
      <c r="A1" s="757" t="s">
        <v>2611</v>
      </c>
      <c r="B1" s="758"/>
      <c r="C1" s="758"/>
      <c r="D1" s="758"/>
      <c r="E1" s="758"/>
      <c r="F1" s="758"/>
      <c r="G1" s="33" t="s">
        <v>42</v>
      </c>
      <c r="H1" s="34">
        <v>2018</v>
      </c>
    </row>
    <row r="2" spans="1:10" ht="18.95" customHeight="1">
      <c r="A2" s="757" t="s">
        <v>107</v>
      </c>
      <c r="B2" s="758"/>
      <c r="C2" s="758"/>
      <c r="D2" s="758"/>
      <c r="E2" s="758"/>
      <c r="F2" s="758"/>
      <c r="G2" s="33" t="s">
        <v>44</v>
      </c>
      <c r="H2" s="34" t="s">
        <v>1425</v>
      </c>
    </row>
    <row r="3" spans="1:10" ht="18.95" customHeight="1">
      <c r="A3" s="757" t="s">
        <v>2601</v>
      </c>
      <c r="B3" s="758"/>
      <c r="C3" s="758"/>
      <c r="D3" s="758"/>
      <c r="E3" s="758"/>
      <c r="F3" s="758"/>
      <c r="G3" s="33" t="s">
        <v>47</v>
      </c>
      <c r="H3" s="34">
        <v>1</v>
      </c>
    </row>
    <row r="4" spans="1:10">
      <c r="A4" s="36" t="s">
        <v>108</v>
      </c>
      <c r="B4" s="37"/>
      <c r="C4" s="37"/>
      <c r="D4" s="37"/>
      <c r="E4" s="37"/>
      <c r="F4" s="37"/>
      <c r="G4" s="37"/>
      <c r="H4" s="37"/>
    </row>
    <row r="7" spans="1:10">
      <c r="A7" s="38" t="s">
        <v>110</v>
      </c>
      <c r="B7" s="38" t="s">
        <v>539</v>
      </c>
      <c r="C7" s="38" t="s">
        <v>484</v>
      </c>
      <c r="D7" s="38" t="s">
        <v>540</v>
      </c>
      <c r="E7" s="38" t="s">
        <v>541</v>
      </c>
      <c r="F7" s="38" t="s">
        <v>483</v>
      </c>
      <c r="G7" s="38" t="s">
        <v>542</v>
      </c>
      <c r="H7" s="38" t="s">
        <v>543</v>
      </c>
      <c r="I7" s="38" t="s">
        <v>544</v>
      </c>
      <c r="J7" s="38" t="s">
        <v>545</v>
      </c>
    </row>
    <row r="8" spans="1:10" s="94" customFormat="1">
      <c r="A8" s="93">
        <v>7000</v>
      </c>
      <c r="B8" s="94" t="s">
        <v>546</v>
      </c>
    </row>
    <row r="9" spans="1:10">
      <c r="A9" s="35">
        <v>7110</v>
      </c>
      <c r="B9" s="35" t="s">
        <v>542</v>
      </c>
      <c r="C9" s="40">
        <v>0</v>
      </c>
      <c r="D9" s="40">
        <v>0</v>
      </c>
      <c r="E9" s="40">
        <v>0</v>
      </c>
      <c r="F9" s="40">
        <v>0</v>
      </c>
    </row>
    <row r="10" spans="1:10">
      <c r="A10" s="35">
        <v>7120</v>
      </c>
      <c r="B10" s="35" t="s">
        <v>547</v>
      </c>
      <c r="C10" s="40">
        <v>0</v>
      </c>
      <c r="D10" s="40">
        <v>0</v>
      </c>
      <c r="E10" s="40">
        <v>0</v>
      </c>
      <c r="F10" s="40">
        <v>0</v>
      </c>
    </row>
    <row r="11" spans="1:10">
      <c r="A11" s="35">
        <v>7130</v>
      </c>
      <c r="B11" s="35" t="s">
        <v>548</v>
      </c>
      <c r="C11" s="40">
        <v>0</v>
      </c>
      <c r="D11" s="40">
        <v>0</v>
      </c>
      <c r="E11" s="40">
        <v>0</v>
      </c>
      <c r="F11" s="40">
        <v>0</v>
      </c>
    </row>
    <row r="12" spans="1:10">
      <c r="A12" s="35">
        <v>7140</v>
      </c>
      <c r="B12" s="35" t="s">
        <v>549</v>
      </c>
      <c r="C12" s="40">
        <v>0</v>
      </c>
      <c r="D12" s="40">
        <v>0</v>
      </c>
      <c r="E12" s="40">
        <v>0</v>
      </c>
      <c r="F12" s="40">
        <v>0</v>
      </c>
    </row>
    <row r="13" spans="1:10">
      <c r="A13" s="35">
        <v>7150</v>
      </c>
      <c r="B13" s="35" t="s">
        <v>550</v>
      </c>
      <c r="C13" s="40">
        <v>0</v>
      </c>
      <c r="D13" s="40">
        <v>0</v>
      </c>
      <c r="E13" s="40">
        <v>0</v>
      </c>
      <c r="F13" s="40">
        <v>0</v>
      </c>
    </row>
    <row r="14" spans="1:10">
      <c r="A14" s="35">
        <v>7160</v>
      </c>
      <c r="B14" s="35" t="s">
        <v>551</v>
      </c>
      <c r="C14" s="40">
        <v>0</v>
      </c>
      <c r="D14" s="40">
        <v>0</v>
      </c>
      <c r="E14" s="40">
        <v>0</v>
      </c>
      <c r="F14" s="40">
        <v>0</v>
      </c>
    </row>
    <row r="15" spans="1:10">
      <c r="A15" s="35">
        <v>7210</v>
      </c>
      <c r="B15" s="35" t="s">
        <v>552</v>
      </c>
      <c r="C15" s="40">
        <v>0</v>
      </c>
      <c r="D15" s="40">
        <v>0</v>
      </c>
      <c r="E15" s="40">
        <v>0</v>
      </c>
      <c r="F15" s="40">
        <v>0</v>
      </c>
    </row>
    <row r="16" spans="1:10">
      <c r="A16" s="35">
        <v>7220</v>
      </c>
      <c r="B16" s="35" t="s">
        <v>553</v>
      </c>
      <c r="C16" s="40">
        <v>0</v>
      </c>
      <c r="D16" s="40">
        <v>0</v>
      </c>
      <c r="E16" s="40">
        <v>0</v>
      </c>
      <c r="F16" s="40">
        <v>0</v>
      </c>
    </row>
    <row r="17" spans="1:6">
      <c r="A17" s="35">
        <v>7230</v>
      </c>
      <c r="B17" s="35" t="s">
        <v>554</v>
      </c>
      <c r="C17" s="40">
        <v>0</v>
      </c>
      <c r="D17" s="40">
        <v>0</v>
      </c>
      <c r="E17" s="40">
        <v>0</v>
      </c>
      <c r="F17" s="40">
        <v>0</v>
      </c>
    </row>
    <row r="18" spans="1:6">
      <c r="A18" s="35">
        <v>7240</v>
      </c>
      <c r="B18" s="35" t="s">
        <v>555</v>
      </c>
      <c r="C18" s="40">
        <v>0</v>
      </c>
      <c r="D18" s="40">
        <v>0</v>
      </c>
      <c r="E18" s="40">
        <v>0</v>
      </c>
      <c r="F18" s="40">
        <v>0</v>
      </c>
    </row>
    <row r="19" spans="1:6">
      <c r="A19" s="35">
        <v>7250</v>
      </c>
      <c r="B19" s="35" t="s">
        <v>556</v>
      </c>
      <c r="C19" s="40">
        <v>0</v>
      </c>
      <c r="D19" s="40">
        <v>0</v>
      </c>
      <c r="E19" s="40">
        <v>0</v>
      </c>
      <c r="F19" s="40">
        <v>0</v>
      </c>
    </row>
    <row r="20" spans="1:6">
      <c r="A20" s="35">
        <v>7260</v>
      </c>
      <c r="B20" s="35" t="s">
        <v>557</v>
      </c>
      <c r="C20" s="40">
        <v>0</v>
      </c>
      <c r="D20" s="40">
        <v>0</v>
      </c>
      <c r="E20" s="40">
        <v>0</v>
      </c>
      <c r="F20" s="40">
        <v>0</v>
      </c>
    </row>
    <row r="21" spans="1:6">
      <c r="A21" s="35">
        <v>7310</v>
      </c>
      <c r="B21" s="35" t="s">
        <v>558</v>
      </c>
      <c r="C21" s="40">
        <v>0</v>
      </c>
      <c r="D21" s="40">
        <v>0</v>
      </c>
      <c r="E21" s="40">
        <v>0</v>
      </c>
      <c r="F21" s="40">
        <v>0</v>
      </c>
    </row>
    <row r="22" spans="1:6">
      <c r="A22" s="35">
        <v>7320</v>
      </c>
      <c r="B22" s="35" t="s">
        <v>559</v>
      </c>
      <c r="C22" s="40">
        <v>0</v>
      </c>
      <c r="D22" s="40">
        <v>0</v>
      </c>
      <c r="E22" s="40">
        <v>0</v>
      </c>
      <c r="F22" s="40">
        <v>0</v>
      </c>
    </row>
    <row r="23" spans="1:6">
      <c r="A23" s="35">
        <v>7330</v>
      </c>
      <c r="B23" s="35" t="s">
        <v>560</v>
      </c>
      <c r="C23" s="40">
        <v>0</v>
      </c>
      <c r="D23" s="40">
        <v>0</v>
      </c>
      <c r="E23" s="40">
        <v>0</v>
      </c>
      <c r="F23" s="40">
        <v>0</v>
      </c>
    </row>
    <row r="24" spans="1:6">
      <c r="A24" s="35">
        <v>7340</v>
      </c>
      <c r="B24" s="35" t="s">
        <v>561</v>
      </c>
      <c r="C24" s="40">
        <v>0</v>
      </c>
      <c r="D24" s="40">
        <v>0</v>
      </c>
      <c r="E24" s="40">
        <v>0</v>
      </c>
      <c r="F24" s="40">
        <v>0</v>
      </c>
    </row>
    <row r="25" spans="1:6">
      <c r="A25" s="35">
        <v>7350</v>
      </c>
      <c r="B25" s="35" t="s">
        <v>562</v>
      </c>
      <c r="C25" s="40">
        <v>0</v>
      </c>
      <c r="D25" s="40">
        <v>0</v>
      </c>
      <c r="E25" s="40">
        <v>0</v>
      </c>
      <c r="F25" s="40">
        <v>0</v>
      </c>
    </row>
    <row r="26" spans="1:6">
      <c r="A26" s="35">
        <v>7360</v>
      </c>
      <c r="B26" s="35" t="s">
        <v>563</v>
      </c>
      <c r="C26" s="40">
        <v>0</v>
      </c>
      <c r="D26" s="40">
        <v>0</v>
      </c>
      <c r="E26" s="40">
        <v>0</v>
      </c>
      <c r="F26" s="40">
        <v>0</v>
      </c>
    </row>
    <row r="27" spans="1:6">
      <c r="A27" s="35">
        <v>7410</v>
      </c>
      <c r="B27" s="35" t="s">
        <v>564</v>
      </c>
      <c r="C27" s="40">
        <v>0</v>
      </c>
      <c r="D27" s="40">
        <v>0</v>
      </c>
      <c r="E27" s="40">
        <v>0</v>
      </c>
      <c r="F27" s="40">
        <v>0</v>
      </c>
    </row>
    <row r="28" spans="1:6">
      <c r="A28" s="35">
        <v>7420</v>
      </c>
      <c r="B28" s="35" t="s">
        <v>565</v>
      </c>
      <c r="C28" s="40">
        <v>0</v>
      </c>
      <c r="D28" s="40">
        <v>0</v>
      </c>
      <c r="E28" s="40">
        <v>0</v>
      </c>
      <c r="F28" s="40">
        <v>0</v>
      </c>
    </row>
    <row r="29" spans="1:6">
      <c r="A29" s="35">
        <v>7510</v>
      </c>
      <c r="B29" s="35" t="s">
        <v>566</v>
      </c>
      <c r="C29" s="40">
        <v>0</v>
      </c>
      <c r="D29" s="40">
        <v>0</v>
      </c>
      <c r="E29" s="40">
        <v>0</v>
      </c>
      <c r="F29" s="40">
        <v>0</v>
      </c>
    </row>
    <row r="30" spans="1:6">
      <c r="A30" s="35">
        <v>7520</v>
      </c>
      <c r="B30" s="35" t="s">
        <v>567</v>
      </c>
      <c r="C30" s="40">
        <v>0</v>
      </c>
      <c r="D30" s="40">
        <v>0</v>
      </c>
      <c r="E30" s="40">
        <v>0</v>
      </c>
      <c r="F30" s="40">
        <v>0</v>
      </c>
    </row>
    <row r="31" spans="1:6">
      <c r="A31" s="35">
        <v>7610</v>
      </c>
      <c r="B31" s="35" t="s">
        <v>568</v>
      </c>
      <c r="C31" s="40">
        <v>0</v>
      </c>
      <c r="D31" s="40">
        <v>0</v>
      </c>
      <c r="E31" s="40">
        <v>0</v>
      </c>
      <c r="F31" s="40">
        <v>0</v>
      </c>
    </row>
    <row r="32" spans="1:6">
      <c r="A32" s="35">
        <v>7620</v>
      </c>
      <c r="B32" s="35" t="s">
        <v>569</v>
      </c>
      <c r="C32" s="40">
        <v>0</v>
      </c>
      <c r="D32" s="40">
        <v>0</v>
      </c>
      <c r="E32" s="40">
        <v>0</v>
      </c>
      <c r="F32" s="40">
        <v>0</v>
      </c>
    </row>
    <row r="33" spans="1:6">
      <c r="A33" s="35">
        <v>7630</v>
      </c>
      <c r="B33" s="35" t="s">
        <v>570</v>
      </c>
      <c r="C33" s="40">
        <v>0</v>
      </c>
      <c r="D33" s="40">
        <v>0</v>
      </c>
      <c r="E33" s="40">
        <v>0</v>
      </c>
      <c r="F33" s="40">
        <v>0</v>
      </c>
    </row>
    <row r="34" spans="1:6">
      <c r="A34" s="35">
        <v>7640</v>
      </c>
      <c r="B34" s="35" t="s">
        <v>571</v>
      </c>
      <c r="C34" s="40">
        <v>0</v>
      </c>
      <c r="D34" s="40">
        <v>0</v>
      </c>
      <c r="E34" s="40">
        <v>0</v>
      </c>
      <c r="F34" s="40">
        <v>0</v>
      </c>
    </row>
    <row r="35" spans="1:6" s="94" customFormat="1">
      <c r="A35" s="93">
        <v>8000</v>
      </c>
      <c r="B35" s="94" t="s">
        <v>572</v>
      </c>
    </row>
    <row r="36" spans="1:6">
      <c r="A36" s="35">
        <v>8110</v>
      </c>
      <c r="B36" s="35" t="s">
        <v>573</v>
      </c>
      <c r="C36" s="40">
        <v>0</v>
      </c>
      <c r="D36" s="40">
        <v>166556120</v>
      </c>
      <c r="E36" s="40">
        <v>166556120</v>
      </c>
      <c r="F36" s="40">
        <f>+C36+D36-E36</f>
        <v>0</v>
      </c>
    </row>
    <row r="37" spans="1:6">
      <c r="A37" s="35">
        <v>8120</v>
      </c>
      <c r="B37" s="35" t="s">
        <v>574</v>
      </c>
      <c r="C37" s="40">
        <v>0</v>
      </c>
      <c r="D37" s="40">
        <v>94284466.480000004</v>
      </c>
      <c r="E37" s="40">
        <v>169344335.40000001</v>
      </c>
      <c r="F37" s="40">
        <f t="shared" ref="F37:F47" si="0">+C37+D37-E37</f>
        <v>-75059868.920000002</v>
      </c>
    </row>
    <row r="38" spans="1:6">
      <c r="A38" s="35">
        <v>8130</v>
      </c>
      <c r="B38" s="35" t="s">
        <v>575</v>
      </c>
      <c r="C38" s="40">
        <v>0</v>
      </c>
      <c r="D38" s="40">
        <v>2788215.4</v>
      </c>
      <c r="E38" s="40">
        <v>2788215.4</v>
      </c>
      <c r="F38" s="40">
        <f t="shared" si="0"/>
        <v>0</v>
      </c>
    </row>
    <row r="39" spans="1:6">
      <c r="A39" s="35">
        <v>8140</v>
      </c>
      <c r="B39" s="35" t="s">
        <v>576</v>
      </c>
      <c r="C39" s="40">
        <v>0</v>
      </c>
      <c r="D39" s="40">
        <v>94284466.480000004</v>
      </c>
      <c r="E39" s="40">
        <v>94284466.480000004</v>
      </c>
      <c r="F39" s="40">
        <f t="shared" si="0"/>
        <v>0</v>
      </c>
    </row>
    <row r="40" spans="1:6">
      <c r="A40" s="35">
        <v>8150</v>
      </c>
      <c r="B40" s="35" t="s">
        <v>577</v>
      </c>
      <c r="C40" s="40">
        <v>0</v>
      </c>
      <c r="D40" s="40">
        <v>94284466.480000004</v>
      </c>
      <c r="E40" s="40">
        <v>94284466.480000004</v>
      </c>
      <c r="F40" s="40">
        <f t="shared" si="0"/>
        <v>0</v>
      </c>
    </row>
    <row r="41" spans="1:6">
      <c r="A41" s="35">
        <v>8210</v>
      </c>
      <c r="B41" s="35" t="s">
        <v>578</v>
      </c>
      <c r="C41" s="40">
        <v>0</v>
      </c>
      <c r="D41" s="40">
        <v>166556120</v>
      </c>
      <c r="E41" s="40">
        <v>166556120</v>
      </c>
      <c r="F41" s="40">
        <f t="shared" si="0"/>
        <v>0</v>
      </c>
    </row>
    <row r="42" spans="1:6">
      <c r="A42" s="35">
        <v>8220</v>
      </c>
      <c r="B42" s="35" t="s">
        <v>579</v>
      </c>
      <c r="C42" s="40">
        <v>0</v>
      </c>
      <c r="D42" s="40">
        <v>169344335.40000001</v>
      </c>
      <c r="E42" s="40">
        <v>169344335.40000001</v>
      </c>
      <c r="F42" s="40">
        <f t="shared" si="0"/>
        <v>0</v>
      </c>
    </row>
    <row r="43" spans="1:6">
      <c r="A43" s="35">
        <v>8230</v>
      </c>
      <c r="B43" s="35" t="s">
        <v>580</v>
      </c>
      <c r="C43" s="40">
        <v>0</v>
      </c>
      <c r="D43" s="40">
        <v>2788215.4</v>
      </c>
      <c r="E43" s="40">
        <v>2788215.4</v>
      </c>
      <c r="F43" s="40">
        <f t="shared" si="0"/>
        <v>0</v>
      </c>
    </row>
    <row r="44" spans="1:6">
      <c r="A44" s="35">
        <v>8240</v>
      </c>
      <c r="B44" s="35" t="s">
        <v>581</v>
      </c>
      <c r="C44" s="40">
        <v>0</v>
      </c>
      <c r="D44" s="40">
        <v>62292117.460000001</v>
      </c>
      <c r="E44" s="40">
        <v>169344335.40000001</v>
      </c>
      <c r="F44" s="40">
        <f t="shared" si="0"/>
        <v>-107052217.94</v>
      </c>
    </row>
    <row r="45" spans="1:6">
      <c r="A45" s="35">
        <v>8250</v>
      </c>
      <c r="B45" s="35" t="s">
        <v>582</v>
      </c>
      <c r="C45" s="40">
        <v>0</v>
      </c>
      <c r="D45" s="40">
        <v>58579689.630000003</v>
      </c>
      <c r="E45" s="40">
        <v>62292117.460000001</v>
      </c>
      <c r="F45" s="40">
        <f t="shared" si="0"/>
        <v>-3712427.8299999982</v>
      </c>
    </row>
    <row r="46" spans="1:6">
      <c r="A46" s="35">
        <v>8260</v>
      </c>
      <c r="B46" s="35" t="s">
        <v>583</v>
      </c>
      <c r="C46" s="40">
        <v>0</v>
      </c>
      <c r="D46" s="40">
        <v>58579689.630000003</v>
      </c>
      <c r="E46" s="40">
        <v>58579689.630000003</v>
      </c>
      <c r="F46" s="40">
        <f t="shared" si="0"/>
        <v>0</v>
      </c>
    </row>
    <row r="47" spans="1:6">
      <c r="A47" s="35">
        <v>8270</v>
      </c>
      <c r="B47" s="35" t="s">
        <v>584</v>
      </c>
      <c r="C47" s="40">
        <v>0</v>
      </c>
      <c r="D47" s="40">
        <v>57446636.359999999</v>
      </c>
      <c r="E47" s="40">
        <v>58579689.630000003</v>
      </c>
      <c r="F47" s="40">
        <f t="shared" si="0"/>
        <v>-1133053.2700000033</v>
      </c>
    </row>
    <row r="49" spans="4:4">
      <c r="D49" s="40"/>
    </row>
  </sheetData>
  <sheetProtection formatCells="0" formatColumns="0" formatRows="0" insertColumns="0" insertRows="0" insertHyperlinks="0" deleteColumns="0" deleteRows="0" sort="0" autoFilter="0" pivotTables="0"/>
  <mergeCells count="3">
    <mergeCell ref="A1:F1"/>
    <mergeCell ref="A2:F2"/>
    <mergeCell ref="A3:F3"/>
  </mergeCells>
  <printOptions horizontalCentered="1"/>
  <pageMargins left="0" right="0" top="0.74803149606299213" bottom="0.74803149606299213" header="0.31496062992125984" footer="0.31496062992125984"/>
  <pageSetup scale="5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O212"/>
  <sheetViews>
    <sheetView view="pageBreakPreview" zoomScale="106" zoomScaleNormal="106" zoomScaleSheetLayoutView="106" workbookViewId="0">
      <selection activeCell="B23" sqref="B23"/>
    </sheetView>
  </sheetViews>
  <sheetFormatPr baseColWidth="10" defaultColWidth="9.140625" defaultRowHeight="11.25"/>
  <cols>
    <col min="1" max="1" width="17.7109375" style="25" customWidth="1"/>
    <col min="2" max="2" width="64.5703125" style="25" bestFit="1" customWidth="1"/>
    <col min="3" max="3" width="16.42578125" style="25" bestFit="1" customWidth="1"/>
    <col min="4" max="4" width="19.140625" style="25" customWidth="1"/>
    <col min="5" max="5" width="28" style="25" customWidth="1"/>
    <col min="6" max="6" width="22.7109375" style="25" customWidth="1"/>
    <col min="7" max="8" width="16.7109375" style="25" customWidth="1"/>
    <col min="9" max="9" width="27.140625" style="25" customWidth="1"/>
    <col min="10" max="10" width="11.42578125" style="25" bestFit="1" customWidth="1"/>
    <col min="11" max="11" width="10" style="25" bestFit="1" customWidth="1"/>
    <col min="12" max="12" width="11" style="25" customWidth="1"/>
    <col min="13" max="13" width="10.7109375" style="25" customWidth="1"/>
    <col min="14" max="14" width="9.140625" style="25"/>
    <col min="15" max="15" width="12.140625" style="25" customWidth="1"/>
    <col min="16" max="16384" width="9.140625" style="25"/>
  </cols>
  <sheetData>
    <row r="1" spans="1:8" s="22" customFormat="1" ht="18.95" customHeight="1">
      <c r="A1" s="749" t="s">
        <v>2594</v>
      </c>
      <c r="B1" s="750"/>
      <c r="C1" s="750"/>
      <c r="D1" s="750"/>
      <c r="E1" s="750"/>
      <c r="F1" s="750"/>
      <c r="G1" s="6" t="s">
        <v>42</v>
      </c>
      <c r="H1" s="21">
        <v>2018</v>
      </c>
    </row>
    <row r="2" spans="1:8" s="22" customFormat="1" ht="18.95" customHeight="1">
      <c r="A2" s="749" t="s">
        <v>107</v>
      </c>
      <c r="B2" s="750"/>
      <c r="C2" s="750"/>
      <c r="D2" s="750"/>
      <c r="E2" s="750"/>
      <c r="F2" s="750"/>
      <c r="G2" s="6" t="s">
        <v>44</v>
      </c>
      <c r="H2" s="21" t="s">
        <v>1425</v>
      </c>
    </row>
    <row r="3" spans="1:8" s="22" customFormat="1" ht="18.95" customHeight="1">
      <c r="A3" s="749" t="s">
        <v>2595</v>
      </c>
      <c r="B3" s="750"/>
      <c r="C3" s="750"/>
      <c r="D3" s="750"/>
      <c r="E3" s="750"/>
      <c r="F3" s="750"/>
      <c r="G3" s="6" t="s">
        <v>47</v>
      </c>
      <c r="H3" s="21">
        <v>1</v>
      </c>
    </row>
    <row r="4" spans="1:8">
      <c r="A4" s="23" t="s">
        <v>108</v>
      </c>
      <c r="B4" s="24"/>
      <c r="C4" s="24"/>
      <c r="D4" s="24"/>
      <c r="E4" s="24"/>
      <c r="F4" s="24"/>
      <c r="G4" s="24"/>
      <c r="H4" s="24"/>
    </row>
    <row r="6" spans="1:8">
      <c r="A6" s="24" t="s">
        <v>109</v>
      </c>
      <c r="B6" s="24"/>
      <c r="C6" s="24"/>
      <c r="D6" s="24"/>
      <c r="E6" s="24"/>
      <c r="F6" s="24"/>
      <c r="G6" s="24"/>
      <c r="H6" s="24"/>
    </row>
    <row r="7" spans="1:8">
      <c r="A7" s="26" t="s">
        <v>110</v>
      </c>
      <c r="B7" s="26" t="s">
        <v>111</v>
      </c>
      <c r="C7" s="26" t="s">
        <v>112</v>
      </c>
      <c r="D7" s="26" t="s">
        <v>113</v>
      </c>
      <c r="E7" s="26"/>
      <c r="F7" s="26"/>
      <c r="G7" s="26"/>
      <c r="H7" s="26"/>
    </row>
    <row r="8" spans="1:8">
      <c r="A8" s="27">
        <v>1114</v>
      </c>
      <c r="B8" s="25" t="s">
        <v>114</v>
      </c>
      <c r="C8" s="28">
        <v>0</v>
      </c>
    </row>
    <row r="9" spans="1:8">
      <c r="A9" s="27">
        <v>1115</v>
      </c>
      <c r="B9" s="25" t="s">
        <v>116</v>
      </c>
      <c r="C9" s="28">
        <v>0</v>
      </c>
    </row>
    <row r="10" spans="1:8">
      <c r="A10" s="27">
        <v>1121</v>
      </c>
      <c r="B10" s="25" t="s">
        <v>117</v>
      </c>
      <c r="C10" s="28">
        <v>0</v>
      </c>
      <c r="E10" s="28"/>
    </row>
    <row r="11" spans="1:8">
      <c r="A11" s="27">
        <v>1211</v>
      </c>
      <c r="B11" s="25" t="s">
        <v>118</v>
      </c>
      <c r="C11" s="28">
        <v>0</v>
      </c>
      <c r="E11" s="28"/>
    </row>
    <row r="13" spans="1:8">
      <c r="A13" s="24" t="s">
        <v>119</v>
      </c>
      <c r="B13" s="24"/>
      <c r="C13" s="24"/>
      <c r="D13" s="24"/>
      <c r="E13" s="24"/>
      <c r="F13" s="24"/>
      <c r="G13" s="24"/>
      <c r="H13" s="24"/>
    </row>
    <row r="14" spans="1:8">
      <c r="A14" s="26" t="s">
        <v>110</v>
      </c>
      <c r="B14" s="26" t="s">
        <v>111</v>
      </c>
      <c r="C14" s="26" t="s">
        <v>112</v>
      </c>
      <c r="D14" s="26">
        <v>2017</v>
      </c>
      <c r="E14" s="26">
        <f>D14-1</f>
        <v>2016</v>
      </c>
      <c r="F14" s="26">
        <f>E14-1</f>
        <v>2015</v>
      </c>
      <c r="G14" s="26">
        <f>F14-1</f>
        <v>2014</v>
      </c>
      <c r="H14" s="26" t="s">
        <v>120</v>
      </c>
    </row>
    <row r="15" spans="1:8">
      <c r="A15" s="304">
        <v>1122</v>
      </c>
      <c r="B15" s="25" t="s">
        <v>121</v>
      </c>
      <c r="C15" s="99">
        <f>SUM(C16)</f>
        <v>0</v>
      </c>
      <c r="D15" s="28">
        <v>0</v>
      </c>
      <c r="E15" s="28">
        <v>0</v>
      </c>
      <c r="F15" s="28">
        <v>0</v>
      </c>
      <c r="G15" s="28">
        <v>0</v>
      </c>
    </row>
    <row r="16" spans="1:8">
      <c r="A16" s="27"/>
      <c r="C16" s="28"/>
      <c r="D16" s="28">
        <v>0</v>
      </c>
      <c r="E16" s="28"/>
      <c r="F16" s="28"/>
      <c r="G16" s="28"/>
    </row>
    <row r="17" spans="1:8">
      <c r="A17" s="305">
        <v>1124</v>
      </c>
      <c r="B17" s="306" t="s">
        <v>122</v>
      </c>
      <c r="C17" s="99">
        <f>SUM(C18)</f>
        <v>89765.38</v>
      </c>
      <c r="D17" s="28">
        <v>0</v>
      </c>
      <c r="E17" s="28">
        <v>0</v>
      </c>
      <c r="F17" s="28">
        <v>0</v>
      </c>
      <c r="G17" s="28">
        <v>0</v>
      </c>
    </row>
    <row r="18" spans="1:8">
      <c r="A18" s="25" t="s">
        <v>724</v>
      </c>
      <c r="B18" s="25" t="s">
        <v>1478</v>
      </c>
      <c r="C18" s="25">
        <v>89765.38</v>
      </c>
      <c r="D18" s="25">
        <v>0</v>
      </c>
    </row>
    <row r="19" spans="1:8">
      <c r="A19" s="24" t="s">
        <v>123</v>
      </c>
      <c r="B19" s="24"/>
      <c r="C19" s="24"/>
      <c r="D19" s="24"/>
      <c r="E19" s="24"/>
      <c r="F19" s="24"/>
      <c r="G19" s="24"/>
      <c r="H19" s="24"/>
    </row>
    <row r="20" spans="1:8">
      <c r="A20" s="26" t="s">
        <v>110</v>
      </c>
      <c r="B20" s="26" t="s">
        <v>111</v>
      </c>
      <c r="C20" s="26" t="s">
        <v>112</v>
      </c>
      <c r="D20" s="26" t="s">
        <v>124</v>
      </c>
      <c r="E20" s="26" t="s">
        <v>125</v>
      </c>
      <c r="F20" s="26" t="s">
        <v>126</v>
      </c>
      <c r="G20" s="26" t="s">
        <v>127</v>
      </c>
      <c r="H20" s="26" t="s">
        <v>128</v>
      </c>
    </row>
    <row r="21" spans="1:8">
      <c r="A21" s="304">
        <v>1123</v>
      </c>
      <c r="B21" s="25" t="s">
        <v>129</v>
      </c>
      <c r="C21" s="99">
        <f>SUM(C22:C26)</f>
        <v>467679.95999999996</v>
      </c>
      <c r="D21" s="28">
        <f>SUM(D22:D26)</f>
        <v>467679.95999999996</v>
      </c>
      <c r="E21" s="28">
        <v>0</v>
      </c>
      <c r="F21" s="28">
        <v>0</v>
      </c>
      <c r="G21" s="28">
        <v>0</v>
      </c>
    </row>
    <row r="22" spans="1:8" ht="22.5">
      <c r="A22" s="307" t="s">
        <v>1479</v>
      </c>
      <c r="B22" s="25" t="s">
        <v>1480</v>
      </c>
      <c r="C22" s="28">
        <v>6830.08</v>
      </c>
      <c r="D22" s="28">
        <v>6830.08</v>
      </c>
      <c r="E22" s="28">
        <v>0</v>
      </c>
      <c r="F22" s="28">
        <v>0</v>
      </c>
      <c r="G22" s="28">
        <v>0</v>
      </c>
      <c r="H22" s="165" t="s">
        <v>1481</v>
      </c>
    </row>
    <row r="23" spans="1:8" ht="22.5">
      <c r="A23" s="307" t="s">
        <v>1482</v>
      </c>
      <c r="B23" s="25" t="s">
        <v>1483</v>
      </c>
      <c r="C23" s="28">
        <v>420533</v>
      </c>
      <c r="D23" s="28">
        <v>420533</v>
      </c>
      <c r="E23" s="28">
        <v>0</v>
      </c>
      <c r="F23" s="28">
        <v>0</v>
      </c>
      <c r="G23" s="28">
        <v>0</v>
      </c>
      <c r="H23" s="165" t="s">
        <v>1481</v>
      </c>
    </row>
    <row r="24" spans="1:8" ht="22.5">
      <c r="A24" s="307" t="s">
        <v>1484</v>
      </c>
      <c r="B24" s="25" t="s">
        <v>1485</v>
      </c>
      <c r="C24" s="28">
        <v>2821.04</v>
      </c>
      <c r="D24" s="28">
        <v>2821.04</v>
      </c>
      <c r="E24" s="28">
        <v>0</v>
      </c>
      <c r="F24" s="28">
        <v>0</v>
      </c>
      <c r="G24" s="28">
        <v>0</v>
      </c>
      <c r="H24" s="165" t="s">
        <v>1481</v>
      </c>
    </row>
    <row r="25" spans="1:8" ht="22.5">
      <c r="A25" s="307" t="s">
        <v>1486</v>
      </c>
      <c r="B25" s="25" t="s">
        <v>1487</v>
      </c>
      <c r="C25" s="28">
        <v>17005.599999999999</v>
      </c>
      <c r="D25" s="28">
        <v>17005.599999999999</v>
      </c>
      <c r="E25" s="28">
        <v>0</v>
      </c>
      <c r="F25" s="28">
        <v>0</v>
      </c>
      <c r="G25" s="28">
        <v>0</v>
      </c>
      <c r="H25" s="165" t="s">
        <v>1481</v>
      </c>
    </row>
    <row r="26" spans="1:8" ht="22.5">
      <c r="A26" s="307" t="s">
        <v>1488</v>
      </c>
      <c r="B26" s="25" t="s">
        <v>1489</v>
      </c>
      <c r="C26" s="28">
        <v>20490.240000000002</v>
      </c>
      <c r="D26" s="28">
        <v>20490.240000000002</v>
      </c>
      <c r="E26" s="28">
        <v>0</v>
      </c>
      <c r="F26" s="28">
        <v>0</v>
      </c>
      <c r="G26" s="28">
        <v>0</v>
      </c>
      <c r="H26" s="165" t="s">
        <v>1481</v>
      </c>
    </row>
    <row r="27" spans="1:8">
      <c r="A27" s="27">
        <v>1125</v>
      </c>
      <c r="B27" s="25" t="s">
        <v>131</v>
      </c>
      <c r="C27" s="28">
        <v>0</v>
      </c>
      <c r="D27" s="28">
        <v>0</v>
      </c>
      <c r="E27" s="28">
        <v>0</v>
      </c>
      <c r="F27" s="28">
        <v>0</v>
      </c>
      <c r="G27" s="28">
        <v>0</v>
      </c>
    </row>
    <row r="28" spans="1:8">
      <c r="A28" s="308">
        <v>1131</v>
      </c>
      <c r="B28" s="306" t="s">
        <v>132</v>
      </c>
      <c r="C28" s="99">
        <f>SUM(C29)</f>
        <v>266072.05</v>
      </c>
      <c r="D28" s="28">
        <f>SUM(D29)</f>
        <v>266072.05</v>
      </c>
      <c r="E28" s="28">
        <v>0</v>
      </c>
      <c r="F28" s="28">
        <v>0</v>
      </c>
      <c r="G28" s="28">
        <v>0</v>
      </c>
    </row>
    <row r="29" spans="1:8" ht="22.5">
      <c r="A29" s="307" t="s">
        <v>1490</v>
      </c>
      <c r="B29" s="25" t="s">
        <v>1491</v>
      </c>
      <c r="C29" s="28">
        <v>266072.05</v>
      </c>
      <c r="D29" s="28">
        <v>266072.05</v>
      </c>
      <c r="E29" s="28">
        <v>0</v>
      </c>
      <c r="F29" s="28">
        <v>0</v>
      </c>
      <c r="G29" s="28">
        <v>0</v>
      </c>
      <c r="H29" s="165" t="s">
        <v>1492</v>
      </c>
    </row>
    <row r="30" spans="1:8">
      <c r="A30" s="27">
        <v>1132</v>
      </c>
      <c r="B30" s="25" t="s">
        <v>134</v>
      </c>
      <c r="C30" s="28">
        <v>0</v>
      </c>
      <c r="D30" s="28">
        <v>0</v>
      </c>
      <c r="E30" s="28">
        <v>0</v>
      </c>
      <c r="F30" s="28">
        <v>0</v>
      </c>
      <c r="G30" s="28">
        <v>0</v>
      </c>
    </row>
    <row r="31" spans="1:8">
      <c r="A31" s="27">
        <v>1133</v>
      </c>
      <c r="B31" s="25" t="s">
        <v>135</v>
      </c>
      <c r="C31" s="28">
        <v>0</v>
      </c>
      <c r="D31" s="28">
        <v>0</v>
      </c>
      <c r="E31" s="28">
        <v>0</v>
      </c>
      <c r="F31" s="28">
        <v>0</v>
      </c>
      <c r="G31" s="28">
        <v>0</v>
      </c>
    </row>
    <row r="32" spans="1:8">
      <c r="A32" s="27">
        <v>1134</v>
      </c>
      <c r="B32" s="25" t="s">
        <v>136</v>
      </c>
      <c r="C32" s="28">
        <v>0</v>
      </c>
      <c r="D32" s="28">
        <v>0</v>
      </c>
      <c r="E32" s="28">
        <v>0</v>
      </c>
      <c r="F32" s="28">
        <v>0</v>
      </c>
      <c r="G32" s="28">
        <v>0</v>
      </c>
    </row>
    <row r="33" spans="1:8">
      <c r="A33" s="27">
        <v>1139</v>
      </c>
      <c r="B33" s="25" t="s">
        <v>137</v>
      </c>
      <c r="C33" s="28">
        <v>0</v>
      </c>
      <c r="D33" s="28">
        <v>0</v>
      </c>
      <c r="E33" s="28">
        <v>0</v>
      </c>
      <c r="F33" s="28">
        <v>0</v>
      </c>
      <c r="G33" s="28">
        <v>0</v>
      </c>
    </row>
    <row r="35" spans="1:8">
      <c r="A35" s="24" t="s">
        <v>138</v>
      </c>
      <c r="B35" s="24"/>
      <c r="C35" s="24"/>
      <c r="D35" s="24"/>
      <c r="E35" s="24"/>
      <c r="F35" s="24"/>
      <c r="G35" s="24"/>
      <c r="H35" s="24"/>
    </row>
    <row r="36" spans="1:8">
      <c r="A36" s="26" t="s">
        <v>110</v>
      </c>
      <c r="B36" s="26" t="s">
        <v>111</v>
      </c>
      <c r="C36" s="26" t="s">
        <v>112</v>
      </c>
      <c r="D36" s="26" t="s">
        <v>139</v>
      </c>
      <c r="E36" s="26" t="s">
        <v>140</v>
      </c>
      <c r="F36" s="26" t="s">
        <v>141</v>
      </c>
      <c r="G36" s="26" t="s">
        <v>142</v>
      </c>
      <c r="H36" s="26"/>
    </row>
    <row r="37" spans="1:8">
      <c r="A37" s="27">
        <v>1140</v>
      </c>
      <c r="B37" s="25" t="s">
        <v>143</v>
      </c>
      <c r="C37" s="28">
        <v>0</v>
      </c>
    </row>
    <row r="38" spans="1:8">
      <c r="A38" s="27">
        <v>1141</v>
      </c>
      <c r="B38" s="25" t="s">
        <v>144</v>
      </c>
      <c r="C38" s="28">
        <v>0</v>
      </c>
    </row>
    <row r="39" spans="1:8">
      <c r="A39" s="27">
        <v>1142</v>
      </c>
      <c r="B39" s="25" t="s">
        <v>145</v>
      </c>
      <c r="C39" s="28">
        <v>0</v>
      </c>
    </row>
    <row r="40" spans="1:8">
      <c r="A40" s="27">
        <v>1143</v>
      </c>
      <c r="B40" s="25" t="s">
        <v>146</v>
      </c>
      <c r="C40" s="28">
        <v>0</v>
      </c>
    </row>
    <row r="41" spans="1:8">
      <c r="A41" s="27">
        <v>1144</v>
      </c>
      <c r="B41" s="25" t="s">
        <v>147</v>
      </c>
      <c r="C41" s="28">
        <v>0</v>
      </c>
    </row>
    <row r="42" spans="1:8">
      <c r="A42" s="27">
        <v>1145</v>
      </c>
      <c r="B42" s="25" t="s">
        <v>148</v>
      </c>
      <c r="C42" s="28">
        <v>0</v>
      </c>
    </row>
    <row r="44" spans="1:8">
      <c r="A44" s="24" t="s">
        <v>149</v>
      </c>
      <c r="B44" s="24"/>
      <c r="C44" s="24"/>
      <c r="D44" s="24"/>
      <c r="E44" s="24"/>
      <c r="F44" s="24"/>
      <c r="G44" s="24"/>
      <c r="H44" s="24"/>
    </row>
    <row r="45" spans="1:8">
      <c r="A45" s="26" t="s">
        <v>110</v>
      </c>
      <c r="B45" s="26" t="s">
        <v>111</v>
      </c>
      <c r="C45" s="26" t="s">
        <v>112</v>
      </c>
      <c r="D45" s="26" t="s">
        <v>150</v>
      </c>
      <c r="E45" s="26" t="s">
        <v>151</v>
      </c>
      <c r="F45" s="26" t="s">
        <v>152</v>
      </c>
      <c r="G45" s="26"/>
      <c r="H45" s="26"/>
    </row>
    <row r="46" spans="1:8">
      <c r="A46" s="27">
        <v>1150</v>
      </c>
      <c r="B46" s="25" t="s">
        <v>153</v>
      </c>
      <c r="C46" s="28">
        <v>0</v>
      </c>
    </row>
    <row r="47" spans="1:8">
      <c r="A47" s="27">
        <v>1151</v>
      </c>
      <c r="B47" s="25" t="s">
        <v>154</v>
      </c>
      <c r="C47" s="28">
        <v>0</v>
      </c>
    </row>
    <row r="49" spans="1:9">
      <c r="A49" s="24" t="s">
        <v>155</v>
      </c>
      <c r="B49" s="24"/>
      <c r="C49" s="24"/>
      <c r="D49" s="24"/>
      <c r="E49" s="24"/>
      <c r="F49" s="24"/>
      <c r="G49" s="24"/>
      <c r="H49" s="24"/>
    </row>
    <row r="50" spans="1:9">
      <c r="A50" s="26" t="s">
        <v>110</v>
      </c>
      <c r="B50" s="26" t="s">
        <v>111</v>
      </c>
      <c r="C50" s="26" t="s">
        <v>112</v>
      </c>
      <c r="D50" s="26" t="s">
        <v>113</v>
      </c>
      <c r="E50" s="26" t="s">
        <v>128</v>
      </c>
      <c r="F50" s="26"/>
      <c r="G50" s="26"/>
      <c r="H50" s="26"/>
    </row>
    <row r="51" spans="1:9">
      <c r="A51" s="27">
        <v>1213</v>
      </c>
      <c r="B51" s="25" t="s">
        <v>156</v>
      </c>
      <c r="C51" s="28">
        <v>0</v>
      </c>
    </row>
    <row r="53" spans="1:9">
      <c r="A53" s="24" t="s">
        <v>157</v>
      </c>
      <c r="B53" s="24"/>
      <c r="C53" s="24"/>
      <c r="D53" s="24"/>
      <c r="E53" s="24"/>
      <c r="F53" s="24"/>
      <c r="G53" s="24"/>
      <c r="H53" s="24"/>
    </row>
    <row r="54" spans="1:9">
      <c r="A54" s="26" t="s">
        <v>110</v>
      </c>
      <c r="B54" s="26" t="s">
        <v>111</v>
      </c>
      <c r="C54" s="26" t="s">
        <v>112</v>
      </c>
      <c r="D54" s="26"/>
      <c r="E54" s="26"/>
      <c r="F54" s="26"/>
      <c r="G54" s="26"/>
      <c r="H54" s="26"/>
    </row>
    <row r="55" spans="1:9">
      <c r="A55" s="27">
        <v>1214</v>
      </c>
      <c r="B55" s="25" t="s">
        <v>158</v>
      </c>
      <c r="C55" s="28">
        <v>0</v>
      </c>
    </row>
    <row r="57" spans="1:9">
      <c r="A57" s="24" t="s">
        <v>159</v>
      </c>
      <c r="B57" s="24"/>
      <c r="C57" s="24"/>
      <c r="D57" s="24"/>
      <c r="E57" s="24"/>
      <c r="F57" s="24"/>
      <c r="G57" s="24"/>
      <c r="H57" s="24"/>
      <c r="I57" s="24"/>
    </row>
    <row r="58" spans="1:9">
      <c r="A58" s="26" t="s">
        <v>110</v>
      </c>
      <c r="B58" s="26" t="s">
        <v>111</v>
      </c>
      <c r="C58" s="26" t="s">
        <v>112</v>
      </c>
      <c r="D58" s="26" t="s">
        <v>160</v>
      </c>
      <c r="E58" s="26" t="s">
        <v>161</v>
      </c>
      <c r="F58" s="26" t="s">
        <v>150</v>
      </c>
      <c r="G58" s="26" t="s">
        <v>162</v>
      </c>
      <c r="H58" s="26" t="s">
        <v>163</v>
      </c>
      <c r="I58" s="26" t="s">
        <v>164</v>
      </c>
    </row>
    <row r="59" spans="1:9">
      <c r="A59" s="27">
        <v>1230</v>
      </c>
      <c r="B59" s="25" t="s">
        <v>165</v>
      </c>
      <c r="C59" s="309">
        <f>+C60+C62+C63+C65+C66+C67+C68</f>
        <v>14459914.49</v>
      </c>
      <c r="D59" s="28">
        <f t="shared" ref="D59:E59" si="0">+D60+D62+D63+D65+D66+D67+D68</f>
        <v>0</v>
      </c>
      <c r="E59" s="309">
        <f t="shared" si="0"/>
        <v>50861.67</v>
      </c>
    </row>
    <row r="60" spans="1:9">
      <c r="A60" s="117">
        <v>1231</v>
      </c>
      <c r="B60" s="25" t="s">
        <v>168</v>
      </c>
      <c r="C60" s="28">
        <f>+C61</f>
        <v>1938000</v>
      </c>
      <c r="D60" s="28">
        <v>0</v>
      </c>
      <c r="E60" s="28">
        <v>0</v>
      </c>
    </row>
    <row r="61" spans="1:9">
      <c r="A61" s="117" t="s">
        <v>1493</v>
      </c>
      <c r="B61" s="25" t="s">
        <v>1494</v>
      </c>
      <c r="C61" s="28">
        <v>1938000</v>
      </c>
      <c r="D61" s="28">
        <v>0</v>
      </c>
      <c r="E61" s="28">
        <v>0</v>
      </c>
    </row>
    <row r="62" spans="1:9">
      <c r="A62" s="27">
        <v>1232</v>
      </c>
      <c r="B62" s="25" t="s">
        <v>170</v>
      </c>
      <c r="C62" s="28">
        <v>0</v>
      </c>
      <c r="D62" s="28">
        <v>0</v>
      </c>
      <c r="E62" s="28">
        <v>0</v>
      </c>
    </row>
    <row r="63" spans="1:9">
      <c r="A63" s="308">
        <v>1233</v>
      </c>
      <c r="B63" s="25" t="s">
        <v>171</v>
      </c>
      <c r="C63" s="28">
        <f>+C64</f>
        <v>12206801.09</v>
      </c>
      <c r="D63" s="28">
        <f t="shared" ref="D63:E63" si="1">+D64</f>
        <v>0</v>
      </c>
      <c r="E63" s="28">
        <f t="shared" si="1"/>
        <v>50861.67</v>
      </c>
    </row>
    <row r="64" spans="1:9">
      <c r="A64" s="117" t="s">
        <v>1495</v>
      </c>
      <c r="B64" s="25" t="s">
        <v>1496</v>
      </c>
      <c r="C64" s="28">
        <v>12206801.09</v>
      </c>
      <c r="D64" s="28">
        <v>0</v>
      </c>
      <c r="E64" s="31">
        <v>50861.67</v>
      </c>
      <c r="F64" s="25" t="s">
        <v>585</v>
      </c>
      <c r="G64" s="42">
        <v>0.05</v>
      </c>
    </row>
    <row r="65" spans="1:15">
      <c r="A65" s="27">
        <v>1234</v>
      </c>
      <c r="B65" s="25" t="s">
        <v>172</v>
      </c>
      <c r="C65" s="28">
        <v>0</v>
      </c>
      <c r="D65" s="28">
        <v>0</v>
      </c>
      <c r="E65" s="28">
        <v>0</v>
      </c>
    </row>
    <row r="66" spans="1:15">
      <c r="A66" s="27">
        <v>1235</v>
      </c>
      <c r="B66" s="25" t="s">
        <v>173</v>
      </c>
      <c r="C66" s="28">
        <v>0</v>
      </c>
      <c r="D66" s="28">
        <v>0</v>
      </c>
      <c r="E66" s="28">
        <v>0</v>
      </c>
    </row>
    <row r="67" spans="1:15">
      <c r="A67" s="27">
        <v>1236</v>
      </c>
      <c r="B67" s="25" t="s">
        <v>174</v>
      </c>
      <c r="C67" s="28">
        <v>0</v>
      </c>
      <c r="D67" s="28">
        <v>0</v>
      </c>
      <c r="E67" s="28">
        <v>0</v>
      </c>
    </row>
    <row r="68" spans="1:15">
      <c r="A68" s="308">
        <v>1239</v>
      </c>
      <c r="B68" s="25" t="s">
        <v>175</v>
      </c>
      <c r="C68" s="28">
        <f>+C69</f>
        <v>315113.40000000002</v>
      </c>
      <c r="D68" s="28">
        <f t="shared" ref="D68:E68" si="2">+D69</f>
        <v>0</v>
      </c>
      <c r="E68" s="28">
        <f t="shared" si="2"/>
        <v>0</v>
      </c>
    </row>
    <row r="69" spans="1:15">
      <c r="A69" s="117" t="s">
        <v>1497</v>
      </c>
      <c r="B69" s="25" t="s">
        <v>1498</v>
      </c>
      <c r="C69" s="28">
        <v>315113.40000000002</v>
      </c>
      <c r="D69" s="28">
        <v>0</v>
      </c>
      <c r="E69" s="28">
        <v>0</v>
      </c>
      <c r="O69" s="138"/>
    </row>
    <row r="70" spans="1:15">
      <c r="A70" s="308">
        <v>1240</v>
      </c>
      <c r="B70" s="25" t="s">
        <v>176</v>
      </c>
      <c r="C70" s="309">
        <f>+C71+C76+C79+C82+C85+C87+C92+C93</f>
        <v>55172824.380000003</v>
      </c>
      <c r="D70" s="309">
        <f t="shared" ref="D70:E70" si="3">+D71+D76+D79+D82+D85+D87+D92+D93</f>
        <v>9300978.1199999992</v>
      </c>
      <c r="E70" s="309">
        <f t="shared" si="3"/>
        <v>36965848.210000001</v>
      </c>
      <c r="F70" s="25" t="s">
        <v>585</v>
      </c>
      <c r="I70" s="28"/>
      <c r="J70" s="31"/>
      <c r="K70" s="158"/>
      <c r="L70" s="158"/>
      <c r="M70" s="158"/>
      <c r="N70" s="158"/>
      <c r="O70" s="158"/>
    </row>
    <row r="71" spans="1:15">
      <c r="A71" s="308">
        <v>1241</v>
      </c>
      <c r="B71" s="25" t="s">
        <v>177</v>
      </c>
      <c r="C71" s="309">
        <f>SUM(C72:C75)</f>
        <v>2785207.83</v>
      </c>
      <c r="D71" s="309">
        <f t="shared" ref="D71:E71" si="4">SUM(D72:D75)</f>
        <v>352254.48000000004</v>
      </c>
      <c r="E71" s="309">
        <f t="shared" si="4"/>
        <v>1407809.9100000001</v>
      </c>
      <c r="F71" s="143" t="s">
        <v>585</v>
      </c>
      <c r="G71" s="310">
        <v>0.1</v>
      </c>
      <c r="H71" s="143"/>
      <c r="I71" s="143" t="s">
        <v>1499</v>
      </c>
      <c r="J71" s="158"/>
      <c r="K71" s="158"/>
      <c r="L71" s="158"/>
      <c r="M71" s="158"/>
      <c r="N71" s="158"/>
      <c r="O71" s="158"/>
    </row>
    <row r="72" spans="1:15">
      <c r="A72" s="308" t="s">
        <v>1500</v>
      </c>
      <c r="B72" s="25" t="s">
        <v>1501</v>
      </c>
      <c r="C72" s="311">
        <v>636970.17000000004</v>
      </c>
      <c r="D72" s="311">
        <v>159331.80000000002</v>
      </c>
      <c r="E72" s="311">
        <v>636715.82000000007</v>
      </c>
      <c r="F72" s="25" t="s">
        <v>585</v>
      </c>
      <c r="G72" s="42">
        <v>0.35</v>
      </c>
      <c r="I72" s="25" t="s">
        <v>1502</v>
      </c>
      <c r="J72" s="31"/>
      <c r="K72" s="31"/>
      <c r="L72" s="31"/>
      <c r="M72" s="31"/>
      <c r="N72" s="31"/>
      <c r="O72" s="31"/>
    </row>
    <row r="73" spans="1:15">
      <c r="A73" s="308" t="s">
        <v>1503</v>
      </c>
      <c r="B73" s="25" t="s">
        <v>1504</v>
      </c>
      <c r="C73" s="311">
        <v>860548.22</v>
      </c>
      <c r="D73" s="311">
        <v>67917.72</v>
      </c>
      <c r="E73" s="311">
        <v>271670.89</v>
      </c>
      <c r="F73" s="25" t="s">
        <v>585</v>
      </c>
      <c r="G73" s="42">
        <v>0.1</v>
      </c>
      <c r="I73" s="25" t="s">
        <v>1499</v>
      </c>
      <c r="J73" s="31"/>
      <c r="K73" s="31"/>
      <c r="L73" s="31"/>
      <c r="M73" s="116"/>
      <c r="N73" s="31"/>
      <c r="O73" s="31"/>
    </row>
    <row r="74" spans="1:15">
      <c r="A74" s="308" t="s">
        <v>1505</v>
      </c>
      <c r="B74" s="25" t="s">
        <v>1506</v>
      </c>
      <c r="C74" s="311">
        <v>940514.38</v>
      </c>
      <c r="D74" s="311">
        <v>90287.400000000009</v>
      </c>
      <c r="E74" s="311">
        <v>360552.97</v>
      </c>
      <c r="F74" s="25" t="s">
        <v>585</v>
      </c>
      <c r="G74" s="42">
        <v>0.1</v>
      </c>
      <c r="I74" s="25" t="s">
        <v>1499</v>
      </c>
      <c r="J74" s="31"/>
      <c r="K74" s="31"/>
      <c r="L74" s="31"/>
      <c r="M74" s="116"/>
      <c r="N74" s="31"/>
      <c r="O74" s="31"/>
    </row>
    <row r="75" spans="1:15">
      <c r="A75" s="308" t="s">
        <v>1507</v>
      </c>
      <c r="B75" s="25" t="s">
        <v>1508</v>
      </c>
      <c r="C75" s="311">
        <v>347175.06</v>
      </c>
      <c r="D75" s="311">
        <v>34717.56</v>
      </c>
      <c r="E75" s="311">
        <v>138870.22999999998</v>
      </c>
      <c r="F75" s="25" t="s">
        <v>585</v>
      </c>
      <c r="G75" s="42">
        <v>0.1</v>
      </c>
      <c r="I75" s="25" t="s">
        <v>1499</v>
      </c>
      <c r="J75" s="31"/>
      <c r="K75" s="31"/>
      <c r="L75" s="31"/>
      <c r="M75" s="116"/>
      <c r="N75" s="31"/>
      <c r="O75" s="31"/>
    </row>
    <row r="76" spans="1:15">
      <c r="A76" s="308">
        <v>1242</v>
      </c>
      <c r="B76" s="25" t="s">
        <v>179</v>
      </c>
      <c r="C76" s="309">
        <f>+C77+C78</f>
        <v>327084.13999999996</v>
      </c>
      <c r="D76" s="309">
        <f>+D77+D78</f>
        <v>86091</v>
      </c>
      <c r="E76" s="309">
        <f t="shared" ref="E76" si="5">+E77+E78</f>
        <v>344364</v>
      </c>
      <c r="F76" s="143" t="s">
        <v>585</v>
      </c>
      <c r="G76" s="310">
        <v>0.1</v>
      </c>
      <c r="H76" s="143"/>
      <c r="I76" s="143" t="s">
        <v>1499</v>
      </c>
      <c r="J76" s="158"/>
      <c r="K76" s="158"/>
      <c r="L76" s="158"/>
      <c r="M76" s="158"/>
      <c r="N76" s="158"/>
      <c r="O76" s="158"/>
    </row>
    <row r="77" spans="1:15">
      <c r="A77" s="308" t="s">
        <v>1509</v>
      </c>
      <c r="B77" s="25" t="s">
        <v>1510</v>
      </c>
      <c r="C77" s="311">
        <v>325409.40999999997</v>
      </c>
      <c r="D77" s="311">
        <v>85588.56</v>
      </c>
      <c r="E77" s="311">
        <v>342354.25</v>
      </c>
      <c r="F77" s="25" t="s">
        <v>585</v>
      </c>
      <c r="G77" s="42">
        <v>0.1</v>
      </c>
      <c r="I77" s="25" t="s">
        <v>1499</v>
      </c>
      <c r="J77" s="31"/>
      <c r="K77" s="31"/>
      <c r="L77" s="31"/>
      <c r="M77" s="116"/>
      <c r="N77" s="31"/>
      <c r="O77" s="31"/>
    </row>
    <row r="78" spans="1:15">
      <c r="A78" s="308" t="s">
        <v>1511</v>
      </c>
      <c r="B78" s="25" t="s">
        <v>1512</v>
      </c>
      <c r="C78" s="311">
        <v>1674.73</v>
      </c>
      <c r="D78" s="311">
        <v>502.43999999999994</v>
      </c>
      <c r="E78" s="311">
        <v>2009.75</v>
      </c>
      <c r="F78" s="25" t="s">
        <v>585</v>
      </c>
      <c r="G78" s="42">
        <v>0.1</v>
      </c>
      <c r="I78" s="25" t="s">
        <v>1499</v>
      </c>
      <c r="J78" s="31"/>
      <c r="K78" s="31"/>
      <c r="L78" s="31"/>
      <c r="M78" s="116"/>
      <c r="N78" s="31"/>
      <c r="O78" s="31"/>
    </row>
    <row r="79" spans="1:15">
      <c r="A79" s="308">
        <v>1243</v>
      </c>
      <c r="B79" s="25" t="s">
        <v>181</v>
      </c>
      <c r="C79" s="309">
        <f>+C80+C81</f>
        <v>1681797.1400000001</v>
      </c>
      <c r="D79" s="309">
        <f>+D80+D81</f>
        <v>300703.2</v>
      </c>
      <c r="E79" s="309">
        <f t="shared" ref="E79" si="6">+E80+E81</f>
        <v>1202812.8</v>
      </c>
      <c r="F79" s="143" t="s">
        <v>585</v>
      </c>
      <c r="G79" s="310">
        <v>0.1</v>
      </c>
      <c r="H79" s="143"/>
      <c r="I79" s="143" t="s">
        <v>1502</v>
      </c>
      <c r="J79" s="158"/>
      <c r="K79" s="158"/>
      <c r="L79" s="158"/>
      <c r="M79" s="158"/>
      <c r="N79" s="158"/>
      <c r="O79" s="158"/>
    </row>
    <row r="80" spans="1:15">
      <c r="A80" s="308" t="s">
        <v>1513</v>
      </c>
      <c r="B80" s="25" t="s">
        <v>1514</v>
      </c>
      <c r="C80" s="311">
        <v>829450.35</v>
      </c>
      <c r="D80" s="311">
        <v>248835.12</v>
      </c>
      <c r="E80" s="311">
        <v>995340.48</v>
      </c>
      <c r="F80" s="25" t="s">
        <v>585</v>
      </c>
      <c r="G80" s="42">
        <v>0.1</v>
      </c>
      <c r="I80" s="25" t="s">
        <v>1499</v>
      </c>
      <c r="J80" s="31"/>
      <c r="K80" s="31"/>
      <c r="L80" s="31"/>
      <c r="M80" s="116"/>
      <c r="N80" s="31"/>
      <c r="O80" s="31"/>
    </row>
    <row r="81" spans="1:15">
      <c r="A81" s="308" t="s">
        <v>1515</v>
      </c>
      <c r="B81" s="25" t="s">
        <v>1516</v>
      </c>
      <c r="C81" s="311">
        <v>852346.79</v>
      </c>
      <c r="D81" s="311">
        <v>51868.08</v>
      </c>
      <c r="E81" s="311">
        <v>207472.32</v>
      </c>
      <c r="F81" s="25" t="s">
        <v>585</v>
      </c>
      <c r="G81" s="42">
        <v>0.1</v>
      </c>
      <c r="I81" s="25" t="s">
        <v>1499</v>
      </c>
      <c r="J81" s="31"/>
      <c r="K81" s="31"/>
      <c r="L81" s="31"/>
      <c r="M81" s="116"/>
      <c r="N81" s="31"/>
      <c r="O81" s="31"/>
    </row>
    <row r="82" spans="1:15">
      <c r="A82" s="308">
        <v>1244</v>
      </c>
      <c r="B82" s="25" t="s">
        <v>182</v>
      </c>
      <c r="C82" s="309">
        <f>SUM(C83:C84)</f>
        <v>26591058.059999999</v>
      </c>
      <c r="D82" s="309">
        <f t="shared" ref="D82:E82" si="7">SUM(D83:D84)</f>
        <v>5071989.12</v>
      </c>
      <c r="E82" s="309">
        <f t="shared" si="7"/>
        <v>20057752.060000002</v>
      </c>
      <c r="F82" s="143" t="s">
        <v>585</v>
      </c>
      <c r="G82" s="310">
        <v>0.2</v>
      </c>
      <c r="H82" s="143"/>
      <c r="I82" s="143" t="s">
        <v>1499</v>
      </c>
      <c r="J82" s="158"/>
      <c r="K82" s="158"/>
      <c r="L82" s="158"/>
      <c r="M82" s="158"/>
      <c r="N82" s="158"/>
      <c r="O82" s="158"/>
    </row>
    <row r="83" spans="1:15">
      <c r="A83" s="308" t="s">
        <v>1517</v>
      </c>
      <c r="B83" s="25" t="s">
        <v>1518</v>
      </c>
      <c r="C83" s="311">
        <v>26577369.27</v>
      </c>
      <c r="D83" s="311">
        <v>5071989.12</v>
      </c>
      <c r="E83" s="311">
        <v>20057752.060000002</v>
      </c>
      <c r="F83" s="25" t="s">
        <v>585</v>
      </c>
      <c r="G83" s="42">
        <v>0.2</v>
      </c>
      <c r="I83" s="25" t="s">
        <v>1519</v>
      </c>
      <c r="J83" s="31"/>
      <c r="K83" s="31"/>
      <c r="L83" s="31"/>
      <c r="M83" s="116"/>
      <c r="N83" s="31"/>
      <c r="O83" s="31"/>
    </row>
    <row r="84" spans="1:15">
      <c r="A84" s="308" t="s">
        <v>1520</v>
      </c>
      <c r="B84" s="25" t="s">
        <v>1521</v>
      </c>
      <c r="C84" s="311">
        <v>13688.79</v>
      </c>
      <c r="D84" s="311">
        <v>0</v>
      </c>
      <c r="E84" s="311">
        <v>0</v>
      </c>
      <c r="G84" s="42"/>
      <c r="J84" s="31"/>
      <c r="K84" s="31"/>
      <c r="L84" s="31"/>
      <c r="M84" s="116"/>
      <c r="N84" s="31"/>
      <c r="O84" s="31"/>
    </row>
    <row r="85" spans="1:15">
      <c r="A85" s="308">
        <v>1245</v>
      </c>
      <c r="B85" s="25" t="s">
        <v>184</v>
      </c>
      <c r="C85" s="309">
        <f>+C86</f>
        <v>22110062.140000001</v>
      </c>
      <c r="D85" s="309">
        <f t="shared" ref="D85:E85" si="8">+D86</f>
        <v>3401329.56</v>
      </c>
      <c r="E85" s="309">
        <f t="shared" si="8"/>
        <v>13599441.73</v>
      </c>
      <c r="F85" s="143" t="s">
        <v>585</v>
      </c>
      <c r="G85" s="310">
        <v>0.2</v>
      </c>
      <c r="H85" s="143"/>
      <c r="I85" s="143" t="s">
        <v>1519</v>
      </c>
      <c r="J85" s="158"/>
      <c r="K85" s="158"/>
      <c r="L85" s="158"/>
      <c r="M85" s="158"/>
      <c r="N85" s="158"/>
      <c r="O85" s="158"/>
    </row>
    <row r="86" spans="1:15">
      <c r="A86" s="308" t="s">
        <v>1522</v>
      </c>
      <c r="B86" s="25" t="s">
        <v>1523</v>
      </c>
      <c r="C86" s="311">
        <v>22110062.140000001</v>
      </c>
      <c r="D86" s="311">
        <v>3401329.56</v>
      </c>
      <c r="E86" s="311">
        <v>13599441.73</v>
      </c>
      <c r="F86" s="25" t="s">
        <v>585</v>
      </c>
      <c r="G86" s="42">
        <v>0.2</v>
      </c>
      <c r="I86" s="25" t="s">
        <v>1499</v>
      </c>
      <c r="J86" s="31"/>
      <c r="K86" s="31"/>
      <c r="L86" s="31"/>
      <c r="M86" s="116"/>
      <c r="N86" s="31"/>
      <c r="O86" s="31"/>
    </row>
    <row r="87" spans="1:15">
      <c r="A87" s="308">
        <v>1246</v>
      </c>
      <c r="B87" s="25" t="s">
        <v>186</v>
      </c>
      <c r="C87" s="309">
        <f>+C88+C89+C90+C91</f>
        <v>1677615.07</v>
      </c>
      <c r="D87" s="309">
        <f t="shared" ref="D87:E87" si="9">+D88+D90+D91</f>
        <v>88610.76</v>
      </c>
      <c r="E87" s="309">
        <f t="shared" si="9"/>
        <v>353667.71</v>
      </c>
      <c r="F87" s="143" t="s">
        <v>585</v>
      </c>
      <c r="G87" s="310">
        <v>0.1</v>
      </c>
      <c r="H87" s="143"/>
      <c r="I87" s="143" t="s">
        <v>1499</v>
      </c>
      <c r="J87" s="158"/>
      <c r="K87" s="158"/>
      <c r="L87" s="158"/>
      <c r="M87" s="158"/>
      <c r="N87" s="158"/>
      <c r="O87" s="158"/>
    </row>
    <row r="88" spans="1:15">
      <c r="A88" s="308" t="s">
        <v>1524</v>
      </c>
      <c r="B88" s="25" t="s">
        <v>1525</v>
      </c>
      <c r="C88" s="311">
        <v>794123.85</v>
      </c>
      <c r="D88" s="311">
        <v>58874.16</v>
      </c>
      <c r="E88" s="311">
        <v>235479.96000000002</v>
      </c>
      <c r="F88" s="25" t="s">
        <v>585</v>
      </c>
      <c r="G88" s="42">
        <v>0.1</v>
      </c>
      <c r="I88" s="25" t="s">
        <v>1499</v>
      </c>
      <c r="J88" s="31"/>
      <c r="K88" s="31"/>
      <c r="L88" s="31"/>
      <c r="M88" s="116"/>
      <c r="N88" s="31"/>
      <c r="O88" s="31"/>
    </row>
    <row r="89" spans="1:15">
      <c r="A89" s="308" t="s">
        <v>1526</v>
      </c>
      <c r="B89" s="25" t="s">
        <v>1527</v>
      </c>
      <c r="C89" s="311">
        <v>198520.69</v>
      </c>
      <c r="D89" s="311">
        <v>0</v>
      </c>
      <c r="E89" s="311">
        <v>0</v>
      </c>
      <c r="G89" s="42"/>
      <c r="J89" s="31"/>
      <c r="K89" s="31"/>
      <c r="L89" s="31"/>
      <c r="M89" s="116"/>
      <c r="N89" s="31"/>
      <c r="O89" s="31"/>
    </row>
    <row r="90" spans="1:15">
      <c r="A90" s="308" t="s">
        <v>1528</v>
      </c>
      <c r="B90" s="25" t="s">
        <v>1529</v>
      </c>
      <c r="C90" s="311">
        <v>630666.5</v>
      </c>
      <c r="D90" s="311">
        <v>28702.92</v>
      </c>
      <c r="E90" s="311">
        <v>114053.04</v>
      </c>
      <c r="F90" s="25" t="s">
        <v>585</v>
      </c>
      <c r="G90" s="42">
        <v>0.1</v>
      </c>
      <c r="I90" s="25" t="s">
        <v>1499</v>
      </c>
      <c r="J90" s="31"/>
      <c r="K90" s="31"/>
      <c r="L90" s="31"/>
      <c r="M90" s="116"/>
      <c r="N90" s="31"/>
      <c r="O90" s="31"/>
    </row>
    <row r="91" spans="1:15">
      <c r="A91" s="308" t="s">
        <v>1530</v>
      </c>
      <c r="B91" s="25" t="s">
        <v>1531</v>
      </c>
      <c r="C91" s="311">
        <v>54304.03</v>
      </c>
      <c r="D91" s="311">
        <v>1033.68</v>
      </c>
      <c r="E91" s="311">
        <v>4134.71</v>
      </c>
      <c r="F91" s="25" t="s">
        <v>585</v>
      </c>
      <c r="G91" s="42">
        <v>0.1</v>
      </c>
      <c r="I91" s="25" t="s">
        <v>1499</v>
      </c>
      <c r="J91" s="31"/>
      <c r="K91" s="31"/>
      <c r="L91" s="31"/>
      <c r="M91" s="116"/>
      <c r="N91" s="31"/>
      <c r="O91" s="31"/>
    </row>
    <row r="92" spans="1:15">
      <c r="A92" s="27">
        <v>1247</v>
      </c>
      <c r="B92" s="25" t="s">
        <v>188</v>
      </c>
      <c r="C92" s="311">
        <v>0</v>
      </c>
      <c r="D92" s="311">
        <v>0</v>
      </c>
      <c r="E92" s="311">
        <v>0</v>
      </c>
      <c r="J92" s="116"/>
      <c r="K92" s="116"/>
      <c r="L92" s="116"/>
      <c r="M92" s="116"/>
      <c r="N92" s="31"/>
      <c r="O92" s="31"/>
    </row>
    <row r="93" spans="1:15">
      <c r="A93" s="27">
        <v>1248</v>
      </c>
      <c r="B93" s="25" t="s">
        <v>189</v>
      </c>
      <c r="C93" s="311">
        <v>0</v>
      </c>
      <c r="D93" s="311">
        <v>0</v>
      </c>
      <c r="E93" s="311">
        <v>0</v>
      </c>
      <c r="J93" s="116"/>
      <c r="K93" s="116"/>
      <c r="L93" s="116"/>
      <c r="M93" s="116"/>
      <c r="N93" s="31"/>
      <c r="O93" s="31"/>
    </row>
    <row r="94" spans="1:15">
      <c r="C94" s="28"/>
    </row>
    <row r="95" spans="1:15">
      <c r="A95" s="24" t="s">
        <v>190</v>
      </c>
      <c r="B95" s="24"/>
      <c r="C95" s="24"/>
      <c r="D95" s="24"/>
      <c r="E95" s="24"/>
      <c r="F95" s="24"/>
      <c r="G95" s="24"/>
      <c r="H95" s="24"/>
      <c r="I95" s="24"/>
    </row>
    <row r="96" spans="1:15">
      <c r="A96" s="26" t="s">
        <v>110</v>
      </c>
      <c r="B96" s="26" t="s">
        <v>111</v>
      </c>
      <c r="C96" s="26" t="s">
        <v>112</v>
      </c>
      <c r="D96" s="26" t="s">
        <v>191</v>
      </c>
      <c r="E96" s="26" t="s">
        <v>192</v>
      </c>
      <c r="F96" s="26" t="s">
        <v>150</v>
      </c>
      <c r="G96" s="26" t="s">
        <v>162</v>
      </c>
      <c r="H96" s="26" t="s">
        <v>163</v>
      </c>
      <c r="I96" s="26" t="s">
        <v>164</v>
      </c>
    </row>
    <row r="97" spans="1:7">
      <c r="A97" s="27">
        <v>1250</v>
      </c>
      <c r="B97" s="25" t="s">
        <v>193</v>
      </c>
      <c r="C97" s="309">
        <f>+C98+C100+C102+C103+C105+C106+C107+C108+C109+C110+C111+C112</f>
        <v>59137.97</v>
      </c>
      <c r="D97" s="28">
        <f t="shared" ref="D97:E97" si="10">+D98+D100+D102+D103+D105+D106+D107+D108+D109+D110+D111+D112</f>
        <v>0</v>
      </c>
      <c r="E97" s="309">
        <f t="shared" si="10"/>
        <v>236.16000000000003</v>
      </c>
    </row>
    <row r="98" spans="1:7">
      <c r="A98" s="308">
        <v>1251</v>
      </c>
      <c r="B98" s="25" t="s">
        <v>194</v>
      </c>
      <c r="C98" s="28">
        <f>+C99</f>
        <v>25580</v>
      </c>
      <c r="D98" s="31">
        <f t="shared" ref="D98:E98" si="11">+D99</f>
        <v>0</v>
      </c>
      <c r="E98" s="31">
        <f t="shared" si="11"/>
        <v>106.58</v>
      </c>
    </row>
    <row r="99" spans="1:7">
      <c r="A99" s="117" t="s">
        <v>1532</v>
      </c>
      <c r="B99" s="25" t="s">
        <v>1533</v>
      </c>
      <c r="C99" s="28">
        <v>25580</v>
      </c>
      <c r="D99" s="31">
        <v>0</v>
      </c>
      <c r="E99" s="31">
        <v>106.58</v>
      </c>
      <c r="F99" s="25" t="s">
        <v>585</v>
      </c>
      <c r="G99" s="42">
        <v>0.05</v>
      </c>
    </row>
    <row r="100" spans="1:7">
      <c r="A100" s="308">
        <v>1252</v>
      </c>
      <c r="B100" s="25" t="s">
        <v>195</v>
      </c>
      <c r="C100" s="28">
        <f>+C101</f>
        <v>2457.79</v>
      </c>
      <c r="D100" s="31">
        <f t="shared" ref="D100:E100" si="12">+D101</f>
        <v>0</v>
      </c>
      <c r="E100" s="31">
        <f t="shared" si="12"/>
        <v>0</v>
      </c>
    </row>
    <row r="101" spans="1:7">
      <c r="A101" s="117" t="s">
        <v>1534</v>
      </c>
      <c r="B101" s="25" t="s">
        <v>1535</v>
      </c>
      <c r="C101" s="28">
        <v>2457.79</v>
      </c>
      <c r="D101" s="31">
        <v>0</v>
      </c>
      <c r="E101" s="31">
        <v>0</v>
      </c>
    </row>
    <row r="102" spans="1:7">
      <c r="A102" s="27">
        <v>1253</v>
      </c>
      <c r="B102" s="25" t="s">
        <v>196</v>
      </c>
      <c r="C102" s="28">
        <v>0</v>
      </c>
      <c r="D102" s="31">
        <v>0</v>
      </c>
      <c r="E102" s="31">
        <v>0</v>
      </c>
    </row>
    <row r="103" spans="1:7">
      <c r="A103" s="308">
        <v>1254</v>
      </c>
      <c r="B103" s="25" t="s">
        <v>197</v>
      </c>
      <c r="C103" s="28">
        <f>+C104</f>
        <v>31100.18</v>
      </c>
      <c r="D103" s="31">
        <f t="shared" ref="D103:E103" si="13">+D104</f>
        <v>0</v>
      </c>
      <c r="E103" s="31">
        <f t="shared" si="13"/>
        <v>129.58000000000001</v>
      </c>
    </row>
    <row r="104" spans="1:7">
      <c r="A104" s="117" t="s">
        <v>1536</v>
      </c>
      <c r="B104" s="25" t="s">
        <v>1537</v>
      </c>
      <c r="C104" s="28">
        <v>31100.18</v>
      </c>
      <c r="D104" s="28">
        <v>0</v>
      </c>
      <c r="E104" s="31">
        <v>129.58000000000001</v>
      </c>
      <c r="F104" s="25" t="s">
        <v>585</v>
      </c>
      <c r="G104" s="42">
        <v>0.05</v>
      </c>
    </row>
    <row r="105" spans="1:7">
      <c r="A105" s="27">
        <v>1259</v>
      </c>
      <c r="B105" s="25" t="s">
        <v>198</v>
      </c>
      <c r="C105" s="28">
        <v>0</v>
      </c>
      <c r="D105" s="28">
        <v>0</v>
      </c>
      <c r="E105" s="28">
        <v>0</v>
      </c>
    </row>
    <row r="106" spans="1:7">
      <c r="A106" s="27">
        <v>1270</v>
      </c>
      <c r="B106" s="25" t="s">
        <v>199</v>
      </c>
      <c r="C106" s="28">
        <v>0</v>
      </c>
      <c r="D106" s="28">
        <v>0</v>
      </c>
      <c r="E106" s="28">
        <v>0</v>
      </c>
    </row>
    <row r="107" spans="1:7">
      <c r="A107" s="27">
        <v>1271</v>
      </c>
      <c r="B107" s="25" t="s">
        <v>200</v>
      </c>
      <c r="C107" s="28">
        <v>0</v>
      </c>
      <c r="D107" s="28">
        <v>0</v>
      </c>
      <c r="E107" s="28">
        <v>0</v>
      </c>
    </row>
    <row r="108" spans="1:7">
      <c r="A108" s="27">
        <v>1272</v>
      </c>
      <c r="B108" s="25" t="s">
        <v>201</v>
      </c>
      <c r="C108" s="28">
        <v>0</v>
      </c>
      <c r="D108" s="28">
        <v>0</v>
      </c>
      <c r="E108" s="28">
        <v>0</v>
      </c>
    </row>
    <row r="109" spans="1:7">
      <c r="A109" s="27">
        <v>1273</v>
      </c>
      <c r="B109" s="25" t="s">
        <v>202</v>
      </c>
      <c r="C109" s="28">
        <v>0</v>
      </c>
      <c r="D109" s="28">
        <v>0</v>
      </c>
      <c r="E109" s="28">
        <v>0</v>
      </c>
    </row>
    <row r="110" spans="1:7">
      <c r="A110" s="27">
        <v>1274</v>
      </c>
      <c r="B110" s="25" t="s">
        <v>203</v>
      </c>
      <c r="C110" s="28">
        <v>0</v>
      </c>
      <c r="D110" s="28">
        <v>0</v>
      </c>
      <c r="E110" s="28">
        <v>0</v>
      </c>
    </row>
    <row r="111" spans="1:7">
      <c r="A111" s="27">
        <v>1275</v>
      </c>
      <c r="B111" s="25" t="s">
        <v>204</v>
      </c>
      <c r="C111" s="28">
        <v>0</v>
      </c>
      <c r="D111" s="28">
        <v>0</v>
      </c>
      <c r="E111" s="28">
        <v>0</v>
      </c>
    </row>
    <row r="112" spans="1:7">
      <c r="A112" s="27">
        <v>1279</v>
      </c>
      <c r="B112" s="25" t="s">
        <v>205</v>
      </c>
      <c r="C112" s="28">
        <v>0</v>
      </c>
      <c r="D112" s="28">
        <v>0</v>
      </c>
      <c r="E112" s="28">
        <v>0</v>
      </c>
    </row>
    <row r="113" spans="1:8">
      <c r="C113" s="28"/>
    </row>
    <row r="114" spans="1:8">
      <c r="A114" s="24" t="s">
        <v>206</v>
      </c>
      <c r="B114" s="24"/>
      <c r="C114" s="24"/>
      <c r="D114" s="24"/>
      <c r="E114" s="24"/>
      <c r="F114" s="24"/>
      <c r="G114" s="24"/>
      <c r="H114" s="24"/>
    </row>
    <row r="115" spans="1:8">
      <c r="A115" s="26" t="s">
        <v>110</v>
      </c>
      <c r="B115" s="26" t="s">
        <v>111</v>
      </c>
      <c r="C115" s="26" t="s">
        <v>112</v>
      </c>
      <c r="D115" s="26" t="s">
        <v>207</v>
      </c>
      <c r="E115" s="26"/>
      <c r="F115" s="26"/>
      <c r="G115" s="26"/>
      <c r="H115" s="26"/>
    </row>
    <row r="116" spans="1:8">
      <c r="A116" s="27">
        <v>1160</v>
      </c>
      <c r="B116" s="25" t="s">
        <v>208</v>
      </c>
      <c r="C116" s="28">
        <v>0</v>
      </c>
    </row>
    <row r="117" spans="1:8">
      <c r="A117" s="27">
        <v>1161</v>
      </c>
      <c r="B117" s="25" t="s">
        <v>209</v>
      </c>
      <c r="C117" s="28">
        <v>0</v>
      </c>
    </row>
    <row r="118" spans="1:8">
      <c r="A118" s="27">
        <v>1162</v>
      </c>
      <c r="B118" s="25" t="s">
        <v>210</v>
      </c>
      <c r="C118" s="28">
        <v>0</v>
      </c>
    </row>
    <row r="120" spans="1:8">
      <c r="A120" s="24" t="s">
        <v>211</v>
      </c>
      <c r="B120" s="24"/>
      <c r="C120" s="24"/>
      <c r="D120" s="24"/>
      <c r="E120" s="24"/>
      <c r="F120" s="24"/>
      <c r="G120" s="24"/>
      <c r="H120" s="24"/>
    </row>
    <row r="121" spans="1:8">
      <c r="A121" s="26" t="s">
        <v>110</v>
      </c>
      <c r="B121" s="26" t="s">
        <v>111</v>
      </c>
      <c r="C121" s="26" t="s">
        <v>112</v>
      </c>
      <c r="D121" s="26" t="s">
        <v>128</v>
      </c>
      <c r="E121" s="26"/>
      <c r="F121" s="26"/>
      <c r="G121" s="26"/>
      <c r="H121" s="26"/>
    </row>
    <row r="122" spans="1:8">
      <c r="A122" s="27">
        <v>1290</v>
      </c>
      <c r="B122" s="25" t="s">
        <v>212</v>
      </c>
      <c r="C122" s="28">
        <v>0</v>
      </c>
    </row>
    <row r="123" spans="1:8">
      <c r="A123" s="27">
        <v>1291</v>
      </c>
      <c r="B123" s="25" t="s">
        <v>213</v>
      </c>
      <c r="C123" s="28">
        <v>0</v>
      </c>
    </row>
    <row r="124" spans="1:8">
      <c r="A124" s="27">
        <v>1292</v>
      </c>
      <c r="B124" s="25" t="s">
        <v>214</v>
      </c>
      <c r="C124" s="28">
        <v>0</v>
      </c>
    </row>
    <row r="125" spans="1:8">
      <c r="A125" s="27">
        <v>1293</v>
      </c>
      <c r="B125" s="25" t="s">
        <v>215</v>
      </c>
      <c r="C125" s="28">
        <v>0</v>
      </c>
    </row>
    <row r="127" spans="1:8">
      <c r="A127" s="24" t="s">
        <v>216</v>
      </c>
      <c r="B127" s="24"/>
      <c r="C127" s="24"/>
      <c r="D127" s="24"/>
      <c r="E127" s="24"/>
      <c r="F127" s="24"/>
      <c r="G127" s="24"/>
      <c r="H127" s="24"/>
    </row>
    <row r="128" spans="1:8">
      <c r="A128" s="26" t="s">
        <v>110</v>
      </c>
      <c r="B128" s="26" t="s">
        <v>111</v>
      </c>
      <c r="C128" s="26" t="s">
        <v>112</v>
      </c>
      <c r="D128" s="26" t="s">
        <v>124</v>
      </c>
      <c r="E128" s="26" t="s">
        <v>125</v>
      </c>
      <c r="F128" s="26" t="s">
        <v>126</v>
      </c>
      <c r="G128" s="26" t="s">
        <v>217</v>
      </c>
      <c r="H128" s="26" t="s">
        <v>218</v>
      </c>
    </row>
    <row r="129" spans="1:8">
      <c r="A129" s="27">
        <v>2110</v>
      </c>
      <c r="B129" s="25" t="s">
        <v>219</v>
      </c>
      <c r="C129" s="99">
        <f>+C130+C132+C154+C155+C156+C157+C158+C169+C170+C171+C172+C173</f>
        <v>9233634.9700000007</v>
      </c>
      <c r="D129" s="99">
        <f>+D130+D132+D154+D155+D156+D157+D158+D169+D170+D171+D172+D173</f>
        <v>9233634.9700000007</v>
      </c>
      <c r="E129" s="28">
        <f>+E130+E132+E154+E155+E156+E157+E158+E169+E170+E171+E172+E173+E174</f>
        <v>0</v>
      </c>
      <c r="F129" s="28">
        <f>+F130+F132+F154+F155+F156+F157+F158+F169+F170+F171+F172+F173+F174</f>
        <v>0</v>
      </c>
      <c r="G129" s="28">
        <f>+G130+G132+G154+G155+G156+G157+G158+G169+G170+G171+G172+G173+G174</f>
        <v>0</v>
      </c>
      <c r="H129" s="28"/>
    </row>
    <row r="130" spans="1:8">
      <c r="A130" s="312">
        <v>2111</v>
      </c>
      <c r="B130" s="25" t="s">
        <v>220</v>
      </c>
      <c r="C130" s="313">
        <f>SUM(C131:C131)</f>
        <v>0</v>
      </c>
      <c r="D130" s="311">
        <f>SUM(D131:D131)</f>
        <v>0</v>
      </c>
      <c r="E130" s="28">
        <f>SUM(E131:E131)</f>
        <v>0</v>
      </c>
      <c r="F130" s="28">
        <f>SUM(F131:F131)</f>
        <v>0</v>
      </c>
      <c r="G130" s="28">
        <f>SUM(G131:G131)</f>
        <v>0</v>
      </c>
    </row>
    <row r="131" spans="1:8">
      <c r="A131" s="117"/>
      <c r="C131" s="28"/>
      <c r="D131" s="28"/>
      <c r="E131" s="28"/>
      <c r="F131" s="28"/>
      <c r="G131" s="28"/>
      <c r="H131" s="165"/>
    </row>
    <row r="132" spans="1:8">
      <c r="A132" s="308">
        <v>2112</v>
      </c>
      <c r="B132" s="25" t="s">
        <v>221</v>
      </c>
      <c r="C132" s="311">
        <f>SUM(C133:C153)</f>
        <v>6048165.2400000002</v>
      </c>
      <c r="D132" s="311">
        <f>SUM(D133:D153)</f>
        <v>6048165.2400000002</v>
      </c>
      <c r="E132" s="28">
        <v>0</v>
      </c>
      <c r="F132" s="28">
        <v>0</v>
      </c>
      <c r="G132" s="28">
        <v>0</v>
      </c>
      <c r="H132" s="165"/>
    </row>
    <row r="133" spans="1:8" ht="22.5">
      <c r="A133" s="117" t="s">
        <v>1538</v>
      </c>
      <c r="B133" s="25" t="s">
        <v>1539</v>
      </c>
      <c r="C133" s="28">
        <v>1456</v>
      </c>
      <c r="D133" s="28">
        <v>1456</v>
      </c>
      <c r="E133" s="28">
        <v>0</v>
      </c>
      <c r="F133" s="28">
        <v>0</v>
      </c>
      <c r="G133" s="28">
        <v>0</v>
      </c>
      <c r="H133" s="165" t="s">
        <v>1540</v>
      </c>
    </row>
    <row r="134" spans="1:8" ht="22.5">
      <c r="A134" s="117" t="s">
        <v>1541</v>
      </c>
      <c r="B134" s="25" t="s">
        <v>1542</v>
      </c>
      <c r="C134" s="28">
        <v>4036</v>
      </c>
      <c r="D134" s="28">
        <v>4036</v>
      </c>
      <c r="E134" s="28">
        <v>0</v>
      </c>
      <c r="F134" s="28">
        <v>0</v>
      </c>
      <c r="G134" s="28">
        <v>0</v>
      </c>
      <c r="H134" s="165" t="s">
        <v>1540</v>
      </c>
    </row>
    <row r="135" spans="1:8" ht="22.5">
      <c r="A135" s="117" t="s">
        <v>1543</v>
      </c>
      <c r="B135" s="25" t="s">
        <v>1544</v>
      </c>
      <c r="C135" s="28">
        <v>29073.59</v>
      </c>
      <c r="D135" s="28">
        <v>29073.59</v>
      </c>
      <c r="E135" s="28">
        <v>0</v>
      </c>
      <c r="F135" s="28">
        <v>0</v>
      </c>
      <c r="G135" s="28">
        <v>0</v>
      </c>
      <c r="H135" s="165" t="s">
        <v>1540</v>
      </c>
    </row>
    <row r="136" spans="1:8" ht="22.5">
      <c r="A136" s="117" t="s">
        <v>1545</v>
      </c>
      <c r="B136" s="25" t="s">
        <v>1546</v>
      </c>
      <c r="C136" s="28">
        <v>15136.61</v>
      </c>
      <c r="D136" s="28">
        <v>15136.61</v>
      </c>
      <c r="E136" s="28">
        <v>0</v>
      </c>
      <c r="F136" s="28">
        <v>0</v>
      </c>
      <c r="G136" s="28">
        <v>0</v>
      </c>
      <c r="H136" s="165" t="s">
        <v>1540</v>
      </c>
    </row>
    <row r="137" spans="1:8" ht="22.5">
      <c r="A137" s="117" t="s">
        <v>1547</v>
      </c>
      <c r="B137" s="25" t="s">
        <v>1548</v>
      </c>
      <c r="C137" s="28">
        <v>2060113.11</v>
      </c>
      <c r="D137" s="28">
        <v>2060113.11</v>
      </c>
      <c r="E137" s="28">
        <v>0</v>
      </c>
      <c r="F137" s="28">
        <v>0</v>
      </c>
      <c r="G137" s="28">
        <v>0</v>
      </c>
      <c r="H137" s="165" t="s">
        <v>1540</v>
      </c>
    </row>
    <row r="138" spans="1:8" ht="22.5">
      <c r="A138" s="117" t="s">
        <v>1549</v>
      </c>
      <c r="B138" s="25" t="s">
        <v>1550</v>
      </c>
      <c r="C138" s="28">
        <v>56412.03</v>
      </c>
      <c r="D138" s="28">
        <v>56412.03</v>
      </c>
      <c r="E138" s="28">
        <v>0</v>
      </c>
      <c r="F138" s="28">
        <v>0</v>
      </c>
      <c r="G138" s="28">
        <v>0</v>
      </c>
      <c r="H138" s="165" t="s">
        <v>1540</v>
      </c>
    </row>
    <row r="139" spans="1:8" ht="22.5">
      <c r="A139" s="117" t="s">
        <v>1551</v>
      </c>
      <c r="B139" s="25" t="s">
        <v>1552</v>
      </c>
      <c r="C139" s="28">
        <v>13012.35</v>
      </c>
      <c r="D139" s="28">
        <v>13012.35</v>
      </c>
      <c r="E139" s="28">
        <v>0</v>
      </c>
      <c r="F139" s="28">
        <v>0</v>
      </c>
      <c r="G139" s="28">
        <v>0</v>
      </c>
      <c r="H139" s="165" t="s">
        <v>1540</v>
      </c>
    </row>
    <row r="140" spans="1:8" ht="22.5">
      <c r="A140" s="117" t="s">
        <v>1553</v>
      </c>
      <c r="B140" s="25" t="s">
        <v>1554</v>
      </c>
      <c r="C140" s="28">
        <v>42392.29</v>
      </c>
      <c r="D140" s="28">
        <v>42392.29</v>
      </c>
      <c r="E140" s="28">
        <v>0</v>
      </c>
      <c r="F140" s="28">
        <v>0</v>
      </c>
      <c r="G140" s="28">
        <v>0</v>
      </c>
      <c r="H140" s="165" t="s">
        <v>1540</v>
      </c>
    </row>
    <row r="141" spans="1:8" ht="22.5">
      <c r="A141" s="117" t="s">
        <v>1555</v>
      </c>
      <c r="B141" s="25" t="s">
        <v>1556</v>
      </c>
      <c r="C141" s="28">
        <v>5493.5</v>
      </c>
      <c r="D141" s="28">
        <v>5493.5</v>
      </c>
      <c r="E141" s="28">
        <v>0</v>
      </c>
      <c r="F141" s="28">
        <v>0</v>
      </c>
      <c r="G141" s="28">
        <v>0</v>
      </c>
      <c r="H141" s="165" t="s">
        <v>1540</v>
      </c>
    </row>
    <row r="142" spans="1:8" ht="22.5">
      <c r="A142" s="117" t="s">
        <v>1557</v>
      </c>
      <c r="B142" s="25" t="s">
        <v>1558</v>
      </c>
      <c r="C142" s="28">
        <v>35667.49</v>
      </c>
      <c r="D142" s="28">
        <v>35667.49</v>
      </c>
      <c r="E142" s="28">
        <v>0</v>
      </c>
      <c r="F142" s="28">
        <v>0</v>
      </c>
      <c r="G142" s="28">
        <v>0</v>
      </c>
      <c r="H142" s="165" t="s">
        <v>1540</v>
      </c>
    </row>
    <row r="143" spans="1:8" ht="22.5">
      <c r="A143" s="117" t="s">
        <v>1559</v>
      </c>
      <c r="B143" s="25" t="s">
        <v>1560</v>
      </c>
      <c r="C143" s="28">
        <v>10033.200000000001</v>
      </c>
      <c r="D143" s="28">
        <v>10033.200000000001</v>
      </c>
      <c r="E143" s="28">
        <v>0</v>
      </c>
      <c r="F143" s="28">
        <v>0</v>
      </c>
      <c r="G143" s="28">
        <v>0</v>
      </c>
      <c r="H143" s="165" t="s">
        <v>1540</v>
      </c>
    </row>
    <row r="144" spans="1:8" ht="22.5">
      <c r="A144" s="117" t="s">
        <v>1561</v>
      </c>
      <c r="B144" s="25" t="s">
        <v>1562</v>
      </c>
      <c r="C144" s="28">
        <v>614033.94999999995</v>
      </c>
      <c r="D144" s="28">
        <v>614033.94999999995</v>
      </c>
      <c r="E144" s="28">
        <v>0</v>
      </c>
      <c r="F144" s="28">
        <v>0</v>
      </c>
      <c r="G144" s="28">
        <v>0</v>
      </c>
      <c r="H144" s="165" t="s">
        <v>1540</v>
      </c>
    </row>
    <row r="145" spans="1:8" ht="22.5">
      <c r="A145" s="117" t="s">
        <v>1563</v>
      </c>
      <c r="B145" s="25" t="s">
        <v>1564</v>
      </c>
      <c r="C145" s="28">
        <v>9739.5300000000007</v>
      </c>
      <c r="D145" s="28">
        <v>9739.5300000000007</v>
      </c>
      <c r="E145" s="28">
        <v>0</v>
      </c>
      <c r="F145" s="28">
        <v>0</v>
      </c>
      <c r="G145" s="28">
        <v>0</v>
      </c>
      <c r="H145" s="165" t="s">
        <v>1540</v>
      </c>
    </row>
    <row r="146" spans="1:8" ht="22.5">
      <c r="A146" s="117" t="s">
        <v>1565</v>
      </c>
      <c r="B146" s="25" t="s">
        <v>1566</v>
      </c>
      <c r="C146" s="28">
        <v>964646.72</v>
      </c>
      <c r="D146" s="28">
        <v>964646.72</v>
      </c>
      <c r="E146" s="28">
        <v>0</v>
      </c>
      <c r="F146" s="28">
        <v>0</v>
      </c>
      <c r="G146" s="28">
        <v>0</v>
      </c>
      <c r="H146" s="165" t="s">
        <v>1540</v>
      </c>
    </row>
    <row r="147" spans="1:8" ht="22.5">
      <c r="A147" s="117" t="s">
        <v>1567</v>
      </c>
      <c r="B147" s="25" t="s">
        <v>1568</v>
      </c>
      <c r="C147" s="28">
        <v>983617.36</v>
      </c>
      <c r="D147" s="28">
        <v>983617.36</v>
      </c>
      <c r="E147" s="28">
        <v>0</v>
      </c>
      <c r="F147" s="28">
        <v>0</v>
      </c>
      <c r="G147" s="28">
        <v>0</v>
      </c>
      <c r="H147" s="165" t="s">
        <v>1540</v>
      </c>
    </row>
    <row r="148" spans="1:8" ht="22.5">
      <c r="A148" s="117" t="s">
        <v>1569</v>
      </c>
      <c r="B148" s="25" t="s">
        <v>1570</v>
      </c>
      <c r="C148" s="28">
        <v>7756.67</v>
      </c>
      <c r="D148" s="28">
        <v>7756.67</v>
      </c>
      <c r="E148" s="28">
        <v>0</v>
      </c>
      <c r="F148" s="28">
        <v>0</v>
      </c>
      <c r="G148" s="28">
        <v>0</v>
      </c>
      <c r="H148" s="165" t="s">
        <v>1540</v>
      </c>
    </row>
    <row r="149" spans="1:8" ht="22.5">
      <c r="A149" s="117" t="s">
        <v>1571</v>
      </c>
      <c r="B149" s="25" t="s">
        <v>1572</v>
      </c>
      <c r="C149" s="28">
        <v>232968.72</v>
      </c>
      <c r="D149" s="28">
        <v>232968.72</v>
      </c>
      <c r="E149" s="28">
        <v>0</v>
      </c>
      <c r="F149" s="28">
        <v>0</v>
      </c>
      <c r="G149" s="28">
        <v>0</v>
      </c>
      <c r="H149" s="165" t="s">
        <v>1540</v>
      </c>
    </row>
    <row r="150" spans="1:8" ht="22.5">
      <c r="A150" s="117" t="s">
        <v>1573</v>
      </c>
      <c r="B150" s="25" t="s">
        <v>1574</v>
      </c>
      <c r="C150" s="28">
        <v>1902.4</v>
      </c>
      <c r="D150" s="28">
        <v>1902.4</v>
      </c>
      <c r="E150" s="28">
        <v>0</v>
      </c>
      <c r="F150" s="28">
        <v>0</v>
      </c>
      <c r="G150" s="28">
        <v>0</v>
      </c>
      <c r="H150" s="165" t="s">
        <v>1540</v>
      </c>
    </row>
    <row r="151" spans="1:8" ht="22.5">
      <c r="A151" s="117" t="s">
        <v>1575</v>
      </c>
      <c r="B151" s="25" t="s">
        <v>1576</v>
      </c>
      <c r="C151" s="28">
        <v>87174</v>
      </c>
      <c r="D151" s="28">
        <v>87174</v>
      </c>
      <c r="E151" s="28">
        <v>0</v>
      </c>
      <c r="F151" s="28">
        <v>0</v>
      </c>
      <c r="G151" s="28">
        <v>0</v>
      </c>
      <c r="H151" s="165" t="s">
        <v>1540</v>
      </c>
    </row>
    <row r="152" spans="1:8" ht="22.5">
      <c r="A152" s="117" t="s">
        <v>1577</v>
      </c>
      <c r="B152" s="25" t="s">
        <v>1578</v>
      </c>
      <c r="C152" s="28">
        <v>37555</v>
      </c>
      <c r="D152" s="28">
        <v>37555</v>
      </c>
      <c r="E152" s="28">
        <v>0</v>
      </c>
      <c r="F152" s="28">
        <v>0</v>
      </c>
      <c r="G152" s="28">
        <v>0</v>
      </c>
      <c r="H152" s="165" t="s">
        <v>1540</v>
      </c>
    </row>
    <row r="153" spans="1:8" ht="22.5">
      <c r="A153" s="117" t="s">
        <v>1579</v>
      </c>
      <c r="B153" s="25" t="s">
        <v>1580</v>
      </c>
      <c r="C153" s="28">
        <v>835944.72</v>
      </c>
      <c r="D153" s="28">
        <v>835944.72</v>
      </c>
      <c r="E153" s="28">
        <v>0</v>
      </c>
      <c r="F153" s="28">
        <v>0</v>
      </c>
      <c r="G153" s="28">
        <v>0</v>
      </c>
      <c r="H153" s="165" t="s">
        <v>1540</v>
      </c>
    </row>
    <row r="154" spans="1:8">
      <c r="A154" s="27">
        <v>2113</v>
      </c>
      <c r="B154" s="25" t="s">
        <v>222</v>
      </c>
      <c r="C154" s="28">
        <v>0</v>
      </c>
      <c r="D154" s="28">
        <v>0</v>
      </c>
      <c r="E154" s="28">
        <v>0</v>
      </c>
      <c r="F154" s="28">
        <v>0</v>
      </c>
      <c r="G154" s="28">
        <v>0</v>
      </c>
    </row>
    <row r="155" spans="1:8">
      <c r="A155" s="27">
        <v>2114</v>
      </c>
      <c r="B155" s="25" t="s">
        <v>223</v>
      </c>
      <c r="C155" s="28">
        <v>0</v>
      </c>
      <c r="D155" s="28">
        <v>0</v>
      </c>
      <c r="E155" s="28">
        <v>0</v>
      </c>
      <c r="F155" s="28">
        <v>0</v>
      </c>
      <c r="G155" s="28">
        <v>0</v>
      </c>
    </row>
    <row r="156" spans="1:8">
      <c r="A156" s="27">
        <v>2115</v>
      </c>
      <c r="B156" s="25" t="s">
        <v>224</v>
      </c>
      <c r="C156" s="28">
        <v>0</v>
      </c>
      <c r="D156" s="28">
        <v>0</v>
      </c>
      <c r="E156" s="28">
        <v>0</v>
      </c>
      <c r="F156" s="28">
        <v>0</v>
      </c>
      <c r="G156" s="28">
        <v>0</v>
      </c>
    </row>
    <row r="157" spans="1:8">
      <c r="A157" s="27">
        <v>2116</v>
      </c>
      <c r="B157" s="25" t="s">
        <v>225</v>
      </c>
      <c r="C157" s="28">
        <v>0</v>
      </c>
      <c r="D157" s="28">
        <v>0</v>
      </c>
      <c r="E157" s="28">
        <v>0</v>
      </c>
      <c r="F157" s="28">
        <v>0</v>
      </c>
      <c r="G157" s="28">
        <v>0</v>
      </c>
    </row>
    <row r="158" spans="1:8" ht="22.5">
      <c r="A158" s="305">
        <v>2117</v>
      </c>
      <c r="B158" s="143" t="s">
        <v>226</v>
      </c>
      <c r="C158" s="309">
        <f>+C159+C166</f>
        <v>3185469.73</v>
      </c>
      <c r="D158" s="309">
        <f>+D159+D166</f>
        <v>3185469.73</v>
      </c>
      <c r="E158" s="28">
        <v>0</v>
      </c>
      <c r="F158" s="28">
        <v>0</v>
      </c>
      <c r="G158" s="28">
        <v>0</v>
      </c>
      <c r="H158" s="165" t="s">
        <v>1540</v>
      </c>
    </row>
    <row r="159" spans="1:8" ht="22.5">
      <c r="A159" s="305" t="s">
        <v>1581</v>
      </c>
      <c r="B159" s="143" t="s">
        <v>1582</v>
      </c>
      <c r="C159" s="309">
        <f>SUM(C160:C165)</f>
        <v>1508179.4</v>
      </c>
      <c r="D159" s="309">
        <f>SUM(D160:D165)</f>
        <v>1508179.4</v>
      </c>
      <c r="E159" s="28">
        <v>0</v>
      </c>
      <c r="F159" s="28">
        <v>0</v>
      </c>
      <c r="G159" s="28">
        <v>0</v>
      </c>
      <c r="H159" s="165" t="s">
        <v>1540</v>
      </c>
    </row>
    <row r="160" spans="1:8" ht="22.5">
      <c r="A160" s="308" t="s">
        <v>1583</v>
      </c>
      <c r="B160" s="25" t="s">
        <v>1584</v>
      </c>
      <c r="C160" s="311">
        <v>1235.3800000000001</v>
      </c>
      <c r="D160" s="311">
        <v>1235.3800000000001</v>
      </c>
      <c r="E160" s="28">
        <v>0</v>
      </c>
      <c r="F160" s="28">
        <v>0</v>
      </c>
      <c r="G160" s="28">
        <v>0</v>
      </c>
      <c r="H160" s="165" t="s">
        <v>1540</v>
      </c>
    </row>
    <row r="161" spans="1:8" ht="22.5">
      <c r="A161" s="308" t="s">
        <v>1585</v>
      </c>
      <c r="B161" s="25" t="s">
        <v>1586</v>
      </c>
      <c r="C161" s="311">
        <v>206.07</v>
      </c>
      <c r="D161" s="311">
        <v>206.07</v>
      </c>
      <c r="E161" s="28">
        <v>0</v>
      </c>
      <c r="F161" s="28">
        <v>0</v>
      </c>
      <c r="G161" s="28">
        <v>0</v>
      </c>
      <c r="H161" s="165" t="s">
        <v>1540</v>
      </c>
    </row>
    <row r="162" spans="1:8" ht="22.5">
      <c r="A162" s="308" t="s">
        <v>1587</v>
      </c>
      <c r="B162" s="25" t="s">
        <v>1588</v>
      </c>
      <c r="C162" s="311">
        <v>123.54</v>
      </c>
      <c r="D162" s="311">
        <v>123.54</v>
      </c>
      <c r="E162" s="28">
        <v>0</v>
      </c>
      <c r="F162" s="28">
        <v>0</v>
      </c>
      <c r="G162" s="28">
        <v>0</v>
      </c>
      <c r="H162" s="165" t="s">
        <v>1540</v>
      </c>
    </row>
    <row r="163" spans="1:8" ht="22.5">
      <c r="A163" s="308" t="s">
        <v>1589</v>
      </c>
      <c r="B163" s="25" t="s">
        <v>1090</v>
      </c>
      <c r="C163" s="311">
        <v>1332080.28</v>
      </c>
      <c r="D163" s="311">
        <v>1332080.28</v>
      </c>
      <c r="E163" s="28">
        <v>0</v>
      </c>
      <c r="F163" s="28">
        <v>0</v>
      </c>
      <c r="G163" s="28">
        <v>0</v>
      </c>
      <c r="H163" s="165" t="s">
        <v>1540</v>
      </c>
    </row>
    <row r="164" spans="1:8" ht="22.5">
      <c r="A164" s="308" t="s">
        <v>1590</v>
      </c>
      <c r="B164" s="25" t="s">
        <v>1591</v>
      </c>
      <c r="C164" s="311">
        <v>174288.96</v>
      </c>
      <c r="D164" s="311">
        <v>174288.96</v>
      </c>
      <c r="E164" s="28">
        <v>0</v>
      </c>
      <c r="F164" s="28">
        <v>0</v>
      </c>
      <c r="G164" s="28">
        <v>0</v>
      </c>
      <c r="H164" s="165" t="s">
        <v>1540</v>
      </c>
    </row>
    <row r="165" spans="1:8" ht="22.5">
      <c r="A165" s="308" t="s">
        <v>1592</v>
      </c>
      <c r="B165" s="25" t="s">
        <v>1593</v>
      </c>
      <c r="C165" s="311">
        <v>245.17</v>
      </c>
      <c r="D165" s="311">
        <v>245.17</v>
      </c>
      <c r="E165" s="28">
        <v>0</v>
      </c>
      <c r="F165" s="28">
        <v>0</v>
      </c>
      <c r="G165" s="28">
        <v>0</v>
      </c>
      <c r="H165" s="165" t="s">
        <v>1540</v>
      </c>
    </row>
    <row r="166" spans="1:8" ht="22.5">
      <c r="A166" s="305" t="s">
        <v>1594</v>
      </c>
      <c r="B166" s="25" t="s">
        <v>1595</v>
      </c>
      <c r="C166" s="309">
        <f>SUM(C167:C168)</f>
        <v>1677290.33</v>
      </c>
      <c r="D166" s="309">
        <f>SUM(D167:D168)</f>
        <v>1677290.33</v>
      </c>
      <c r="E166" s="28">
        <v>0</v>
      </c>
      <c r="F166" s="28">
        <v>0</v>
      </c>
      <c r="G166" s="28">
        <v>0</v>
      </c>
      <c r="H166" s="165" t="s">
        <v>1540</v>
      </c>
    </row>
    <row r="167" spans="1:8" ht="22.5">
      <c r="A167" s="308" t="s">
        <v>1596</v>
      </c>
      <c r="B167" s="25" t="s">
        <v>1597</v>
      </c>
      <c r="C167" s="311">
        <v>52322.96</v>
      </c>
      <c r="D167" s="311">
        <v>52322.96</v>
      </c>
      <c r="E167" s="28">
        <v>0</v>
      </c>
      <c r="F167" s="28">
        <v>0</v>
      </c>
      <c r="G167" s="28">
        <v>0</v>
      </c>
      <c r="H167" s="165" t="s">
        <v>1540</v>
      </c>
    </row>
    <row r="168" spans="1:8" ht="22.5">
      <c r="A168" s="308" t="s">
        <v>1598</v>
      </c>
      <c r="B168" s="25" t="s">
        <v>1102</v>
      </c>
      <c r="C168" s="311">
        <v>1624967.37</v>
      </c>
      <c r="D168" s="311">
        <v>1624967.37</v>
      </c>
      <c r="E168" s="28">
        <v>0</v>
      </c>
      <c r="F168" s="28">
        <v>0</v>
      </c>
      <c r="G168" s="28">
        <v>0</v>
      </c>
      <c r="H168" s="165" t="s">
        <v>1540</v>
      </c>
    </row>
    <row r="169" spans="1:8">
      <c r="A169" s="27">
        <v>2118</v>
      </c>
      <c r="B169" s="25" t="s">
        <v>227</v>
      </c>
      <c r="C169" s="28">
        <v>0</v>
      </c>
      <c r="D169" s="28">
        <v>0</v>
      </c>
      <c r="E169" s="28">
        <v>0</v>
      </c>
      <c r="F169" s="28">
        <v>0</v>
      </c>
      <c r="G169" s="28">
        <v>0</v>
      </c>
    </row>
    <row r="170" spans="1:8">
      <c r="A170" s="27">
        <v>2119</v>
      </c>
      <c r="B170" s="25" t="s">
        <v>228</v>
      </c>
      <c r="C170" s="28">
        <v>0</v>
      </c>
      <c r="D170" s="28">
        <v>0</v>
      </c>
      <c r="E170" s="28">
        <v>0</v>
      </c>
      <c r="F170" s="28">
        <v>0</v>
      </c>
      <c r="G170" s="28">
        <v>0</v>
      </c>
    </row>
    <row r="171" spans="1:8">
      <c r="A171" s="27">
        <v>2120</v>
      </c>
      <c r="B171" s="25" t="s">
        <v>229</v>
      </c>
      <c r="C171" s="28">
        <v>0</v>
      </c>
      <c r="D171" s="28">
        <v>0</v>
      </c>
      <c r="E171" s="28">
        <v>0</v>
      </c>
      <c r="F171" s="28">
        <v>0</v>
      </c>
      <c r="G171" s="28">
        <v>0</v>
      </c>
    </row>
    <row r="172" spans="1:8">
      <c r="A172" s="27">
        <v>2121</v>
      </c>
      <c r="B172" s="25" t="s">
        <v>230</v>
      </c>
      <c r="C172" s="28">
        <v>0</v>
      </c>
      <c r="D172" s="28">
        <v>0</v>
      </c>
      <c r="E172" s="28">
        <v>0</v>
      </c>
      <c r="F172" s="28">
        <v>0</v>
      </c>
      <c r="G172" s="28">
        <v>0</v>
      </c>
    </row>
    <row r="173" spans="1:8">
      <c r="A173" s="27">
        <v>2122</v>
      </c>
      <c r="B173" s="25" t="s">
        <v>231</v>
      </c>
      <c r="C173" s="28">
        <v>0</v>
      </c>
      <c r="D173" s="28">
        <v>0</v>
      </c>
      <c r="E173" s="28">
        <v>0</v>
      </c>
      <c r="F173" s="28">
        <v>0</v>
      </c>
      <c r="G173" s="28">
        <v>0</v>
      </c>
    </row>
    <row r="174" spans="1:8">
      <c r="A174" s="314">
        <v>2129</v>
      </c>
      <c r="B174" s="25" t="s">
        <v>232</v>
      </c>
      <c r="C174" s="315">
        <f>+C175</f>
        <v>27759.25</v>
      </c>
      <c r="D174" s="315">
        <f>+D175</f>
        <v>27759.25</v>
      </c>
      <c r="E174" s="158">
        <f t="shared" ref="E174:G174" si="14">+E175</f>
        <v>0</v>
      </c>
      <c r="F174" s="158">
        <f t="shared" si="14"/>
        <v>0</v>
      </c>
      <c r="G174" s="158">
        <f t="shared" si="14"/>
        <v>0</v>
      </c>
    </row>
    <row r="175" spans="1:8" ht="22.5">
      <c r="A175" s="314" t="s">
        <v>1599</v>
      </c>
      <c r="B175" s="143" t="s">
        <v>1600</v>
      </c>
      <c r="C175" s="315">
        <f>+C176+C186</f>
        <v>27759.25</v>
      </c>
      <c r="D175" s="315">
        <f>+D176+D186</f>
        <v>27759.25</v>
      </c>
      <c r="E175" s="99">
        <f t="shared" ref="E175:G175" si="15">+E176+E186</f>
        <v>0</v>
      </c>
      <c r="F175" s="99">
        <f t="shared" si="15"/>
        <v>0</v>
      </c>
      <c r="G175" s="99">
        <f t="shared" si="15"/>
        <v>0</v>
      </c>
      <c r="H175" s="165" t="s">
        <v>1540</v>
      </c>
    </row>
    <row r="176" spans="1:8" ht="22.5">
      <c r="A176" s="314" t="s">
        <v>1601</v>
      </c>
      <c r="B176" s="143" t="s">
        <v>1602</v>
      </c>
      <c r="C176" s="99">
        <f>SUM(C177:C185)</f>
        <v>14098.48</v>
      </c>
      <c r="D176" s="99">
        <f>SUM(D177:D185)</f>
        <v>14098.48</v>
      </c>
      <c r="E176" s="99">
        <f t="shared" ref="E176:G176" si="16">SUM(E177:E185)</f>
        <v>0</v>
      </c>
      <c r="F176" s="99">
        <f t="shared" si="16"/>
        <v>0</v>
      </c>
      <c r="G176" s="99">
        <f t="shared" si="16"/>
        <v>0</v>
      </c>
      <c r="H176" s="165" t="s">
        <v>1540</v>
      </c>
    </row>
    <row r="177" spans="1:8" ht="22.5">
      <c r="A177" s="117" t="s">
        <v>1603</v>
      </c>
      <c r="B177" s="25" t="s">
        <v>1604</v>
      </c>
      <c r="C177" s="28">
        <v>865.72</v>
      </c>
      <c r="D177" s="28">
        <v>865.72</v>
      </c>
      <c r="E177" s="28">
        <v>0</v>
      </c>
      <c r="F177" s="28">
        <v>0</v>
      </c>
      <c r="G177" s="28">
        <v>0</v>
      </c>
      <c r="H177" s="165" t="s">
        <v>1540</v>
      </c>
    </row>
    <row r="178" spans="1:8" ht="22.5">
      <c r="A178" s="117" t="s">
        <v>1605</v>
      </c>
      <c r="B178" s="25" t="s">
        <v>1606</v>
      </c>
      <c r="C178" s="28">
        <v>1000</v>
      </c>
      <c r="D178" s="28">
        <v>1000</v>
      </c>
      <c r="E178" s="28">
        <v>0</v>
      </c>
      <c r="F178" s="28">
        <v>0</v>
      </c>
      <c r="G178" s="28">
        <v>0</v>
      </c>
      <c r="H178" s="165" t="s">
        <v>1540</v>
      </c>
    </row>
    <row r="179" spans="1:8" ht="22.5">
      <c r="A179" s="117" t="s">
        <v>1607</v>
      </c>
      <c r="B179" s="25" t="s">
        <v>1608</v>
      </c>
      <c r="C179" s="28">
        <v>2321.66</v>
      </c>
      <c r="D179" s="28">
        <v>2321.66</v>
      </c>
      <c r="E179" s="28">
        <v>0</v>
      </c>
      <c r="F179" s="28">
        <v>0</v>
      </c>
      <c r="G179" s="28">
        <v>0</v>
      </c>
      <c r="H179" s="165" t="s">
        <v>1540</v>
      </c>
    </row>
    <row r="180" spans="1:8" ht="22.5">
      <c r="A180" s="117" t="s">
        <v>1609</v>
      </c>
      <c r="B180" s="25" t="s">
        <v>1610</v>
      </c>
      <c r="C180" s="28">
        <v>827.94</v>
      </c>
      <c r="D180" s="28">
        <v>827.94</v>
      </c>
      <c r="E180" s="28">
        <v>0</v>
      </c>
      <c r="F180" s="28">
        <v>0</v>
      </c>
      <c r="G180" s="28">
        <v>0</v>
      </c>
      <c r="H180" s="165" t="s">
        <v>1540</v>
      </c>
    </row>
    <row r="181" spans="1:8" ht="22.5">
      <c r="A181" s="117" t="s">
        <v>1611</v>
      </c>
      <c r="B181" s="25" t="s">
        <v>1612</v>
      </c>
      <c r="C181" s="28">
        <v>1429.64</v>
      </c>
      <c r="D181" s="28">
        <v>1429.64</v>
      </c>
      <c r="E181" s="28">
        <v>0</v>
      </c>
      <c r="F181" s="28">
        <v>0</v>
      </c>
      <c r="G181" s="28">
        <v>0</v>
      </c>
      <c r="H181" s="165" t="s">
        <v>1540</v>
      </c>
    </row>
    <row r="182" spans="1:8" ht="22.5">
      <c r="A182" s="117" t="s">
        <v>1613</v>
      </c>
      <c r="B182" s="25" t="s">
        <v>1614</v>
      </c>
      <c r="C182" s="28">
        <v>914.03</v>
      </c>
      <c r="D182" s="28">
        <v>914.03</v>
      </c>
      <c r="E182" s="28">
        <v>0</v>
      </c>
      <c r="F182" s="28">
        <v>0</v>
      </c>
      <c r="G182" s="28">
        <v>0</v>
      </c>
      <c r="H182" s="165" t="s">
        <v>1540</v>
      </c>
    </row>
    <row r="183" spans="1:8" ht="22.5">
      <c r="A183" s="117" t="s">
        <v>1615</v>
      </c>
      <c r="B183" s="25" t="s">
        <v>1616</v>
      </c>
      <c r="C183" s="28">
        <v>2669.9</v>
      </c>
      <c r="D183" s="28">
        <v>2669.9</v>
      </c>
      <c r="E183" s="28">
        <v>0</v>
      </c>
      <c r="F183" s="28">
        <v>0</v>
      </c>
      <c r="G183" s="28">
        <v>0</v>
      </c>
      <c r="H183" s="165" t="s">
        <v>1540</v>
      </c>
    </row>
    <row r="184" spans="1:8" ht="22.5">
      <c r="A184" s="117" t="s">
        <v>1617</v>
      </c>
      <c r="B184" s="25" t="s">
        <v>1618</v>
      </c>
      <c r="C184" s="28">
        <v>2569.59</v>
      </c>
      <c r="D184" s="28">
        <v>2569.59</v>
      </c>
      <c r="E184" s="28">
        <v>0</v>
      </c>
      <c r="F184" s="28">
        <v>0</v>
      </c>
      <c r="G184" s="28">
        <v>0</v>
      </c>
      <c r="H184" s="165" t="s">
        <v>1540</v>
      </c>
    </row>
    <row r="185" spans="1:8" ht="22.5">
      <c r="A185" s="117" t="s">
        <v>1619</v>
      </c>
      <c r="B185" s="25" t="s">
        <v>1620</v>
      </c>
      <c r="C185" s="28">
        <v>1500</v>
      </c>
      <c r="D185" s="28">
        <v>1500</v>
      </c>
      <c r="E185" s="28">
        <v>0</v>
      </c>
      <c r="F185" s="28">
        <v>0</v>
      </c>
      <c r="G185" s="28">
        <v>0</v>
      </c>
      <c r="H185" s="165" t="s">
        <v>1540</v>
      </c>
    </row>
    <row r="186" spans="1:8" ht="22.5">
      <c r="A186" s="304" t="s">
        <v>1621</v>
      </c>
      <c r="B186" s="143" t="s">
        <v>1622</v>
      </c>
      <c r="C186" s="99">
        <f>SUM(C187)</f>
        <v>13660.77</v>
      </c>
      <c r="D186" s="99">
        <f>SUM(D187)</f>
        <v>13660.77</v>
      </c>
      <c r="E186" s="99">
        <f t="shared" ref="E186:G186" si="17">SUM(E187)</f>
        <v>0</v>
      </c>
      <c r="F186" s="99">
        <f t="shared" si="17"/>
        <v>0</v>
      </c>
      <c r="G186" s="99">
        <f t="shared" si="17"/>
        <v>0</v>
      </c>
      <c r="H186" s="165" t="s">
        <v>1540</v>
      </c>
    </row>
    <row r="187" spans="1:8" ht="22.5">
      <c r="A187" s="117" t="s">
        <v>1623</v>
      </c>
      <c r="B187" s="25" t="s">
        <v>1624</v>
      </c>
      <c r="C187" s="28">
        <v>13660.77</v>
      </c>
      <c r="D187" s="28">
        <v>13660.77</v>
      </c>
      <c r="E187" s="28">
        <v>0</v>
      </c>
      <c r="F187" s="28">
        <v>0</v>
      </c>
      <c r="G187" s="28">
        <v>0</v>
      </c>
      <c r="H187" s="165" t="s">
        <v>1540</v>
      </c>
    </row>
    <row r="188" spans="1:8">
      <c r="A188" s="24" t="s">
        <v>233</v>
      </c>
      <c r="B188" s="24"/>
      <c r="C188" s="24"/>
      <c r="D188" s="24"/>
      <c r="E188" s="24"/>
      <c r="F188" s="24"/>
      <c r="G188" s="24"/>
      <c r="H188" s="24"/>
    </row>
    <row r="189" spans="1:8">
      <c r="A189" s="26" t="s">
        <v>110</v>
      </c>
      <c r="B189" s="26" t="s">
        <v>111</v>
      </c>
      <c r="C189" s="26" t="s">
        <v>112</v>
      </c>
      <c r="D189" s="26" t="s">
        <v>234</v>
      </c>
      <c r="E189" s="26" t="s">
        <v>128</v>
      </c>
      <c r="F189" s="26"/>
      <c r="G189" s="26"/>
      <c r="H189" s="26"/>
    </row>
    <row r="190" spans="1:8">
      <c r="A190" s="27">
        <v>2160</v>
      </c>
      <c r="B190" s="25" t="s">
        <v>235</v>
      </c>
      <c r="C190" s="28">
        <v>0</v>
      </c>
    </row>
    <row r="191" spans="1:8">
      <c r="A191" s="27">
        <v>2161</v>
      </c>
      <c r="B191" s="25" t="s">
        <v>236</v>
      </c>
      <c r="C191" s="28">
        <v>0</v>
      </c>
    </row>
    <row r="192" spans="1:8">
      <c r="A192" s="27">
        <v>2162</v>
      </c>
      <c r="B192" s="25" t="s">
        <v>237</v>
      </c>
      <c r="C192" s="28">
        <v>0</v>
      </c>
    </row>
    <row r="193" spans="1:8">
      <c r="A193" s="27">
        <v>2163</v>
      </c>
      <c r="B193" s="25" t="s">
        <v>238</v>
      </c>
      <c r="C193" s="28">
        <v>0</v>
      </c>
    </row>
    <row r="194" spans="1:8">
      <c r="A194" s="27">
        <v>2164</v>
      </c>
      <c r="B194" s="25" t="s">
        <v>239</v>
      </c>
      <c r="C194" s="28">
        <v>0</v>
      </c>
    </row>
    <row r="195" spans="1:8">
      <c r="A195" s="27">
        <v>2165</v>
      </c>
      <c r="B195" s="25" t="s">
        <v>240</v>
      </c>
      <c r="C195" s="28">
        <v>0</v>
      </c>
    </row>
    <row r="196" spans="1:8">
      <c r="A196" s="27">
        <v>2166</v>
      </c>
      <c r="B196" s="25" t="s">
        <v>241</v>
      </c>
      <c r="C196" s="28">
        <v>0</v>
      </c>
    </row>
    <row r="197" spans="1:8">
      <c r="A197" s="27">
        <v>2250</v>
      </c>
      <c r="B197" s="25" t="s">
        <v>242</v>
      </c>
      <c r="C197" s="28">
        <v>0</v>
      </c>
    </row>
    <row r="198" spans="1:8">
      <c r="A198" s="27">
        <v>2251</v>
      </c>
      <c r="B198" s="25" t="s">
        <v>243</v>
      </c>
      <c r="C198" s="28">
        <v>0</v>
      </c>
    </row>
    <row r="199" spans="1:8">
      <c r="A199" s="27">
        <v>2252</v>
      </c>
      <c r="B199" s="25" t="s">
        <v>244</v>
      </c>
      <c r="C199" s="28">
        <v>0</v>
      </c>
    </row>
    <row r="200" spans="1:8">
      <c r="A200" s="27">
        <v>2253</v>
      </c>
      <c r="B200" s="25" t="s">
        <v>245</v>
      </c>
      <c r="C200" s="28">
        <v>0</v>
      </c>
    </row>
    <row r="201" spans="1:8">
      <c r="A201" s="27">
        <v>2254</v>
      </c>
      <c r="B201" s="25" t="s">
        <v>246</v>
      </c>
      <c r="C201" s="28">
        <v>0</v>
      </c>
    </row>
    <row r="202" spans="1:8">
      <c r="A202" s="27">
        <v>2255</v>
      </c>
      <c r="B202" s="25" t="s">
        <v>247</v>
      </c>
      <c r="C202" s="28">
        <v>0</v>
      </c>
    </row>
    <row r="203" spans="1:8">
      <c r="A203" s="27">
        <v>2256</v>
      </c>
      <c r="B203" s="25" t="s">
        <v>248</v>
      </c>
      <c r="C203" s="28">
        <v>0</v>
      </c>
    </row>
    <row r="205" spans="1:8">
      <c r="A205" s="24" t="s">
        <v>249</v>
      </c>
      <c r="B205" s="24"/>
      <c r="C205" s="24"/>
      <c r="D205" s="24"/>
      <c r="E205" s="24"/>
      <c r="F205" s="24"/>
      <c r="G205" s="24"/>
      <c r="H205" s="24"/>
    </row>
    <row r="206" spans="1:8">
      <c r="A206" s="29" t="s">
        <v>110</v>
      </c>
      <c r="B206" s="29" t="s">
        <v>111</v>
      </c>
      <c r="C206" s="29" t="s">
        <v>112</v>
      </c>
      <c r="D206" s="29" t="s">
        <v>234</v>
      </c>
      <c r="E206" s="29" t="s">
        <v>128</v>
      </c>
      <c r="F206" s="29"/>
      <c r="G206" s="29"/>
      <c r="H206" s="29"/>
    </row>
    <row r="207" spans="1:8">
      <c r="A207" s="27">
        <v>2159</v>
      </c>
      <c r="B207" s="25" t="s">
        <v>250</v>
      </c>
      <c r="C207" s="28">
        <v>0</v>
      </c>
    </row>
    <row r="208" spans="1:8">
      <c r="A208" s="27">
        <v>2199</v>
      </c>
      <c r="B208" s="25" t="s">
        <v>251</v>
      </c>
      <c r="C208" s="28">
        <v>0</v>
      </c>
    </row>
    <row r="209" spans="1:3">
      <c r="A209" s="27">
        <v>2240</v>
      </c>
      <c r="B209" s="25" t="s">
        <v>252</v>
      </c>
      <c r="C209" s="28">
        <v>0</v>
      </c>
    </row>
    <row r="210" spans="1:3">
      <c r="A210" s="27">
        <v>2241</v>
      </c>
      <c r="B210" s="25" t="s">
        <v>253</v>
      </c>
      <c r="C210" s="28">
        <v>0</v>
      </c>
    </row>
    <row r="211" spans="1:3">
      <c r="A211" s="27">
        <v>2242</v>
      </c>
      <c r="B211" s="25" t="s">
        <v>254</v>
      </c>
      <c r="C211" s="28">
        <v>0</v>
      </c>
    </row>
    <row r="212" spans="1:3">
      <c r="A212" s="27">
        <v>2249</v>
      </c>
      <c r="B212" s="25" t="s">
        <v>255</v>
      </c>
      <c r="C212" s="28">
        <v>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scale="39"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E217"/>
  <sheetViews>
    <sheetView view="pageBreakPreview" zoomScale="96" zoomScaleNormal="100" zoomScaleSheetLayoutView="96" workbookViewId="0">
      <selection activeCell="B20" sqref="B20"/>
    </sheetView>
  </sheetViews>
  <sheetFormatPr baseColWidth="10" defaultColWidth="9.140625" defaultRowHeight="11.25"/>
  <cols>
    <col min="1" max="1" width="10" style="25" customWidth="1"/>
    <col min="2" max="2" width="83" style="25" customWidth="1"/>
    <col min="3" max="3" width="27.42578125" style="25" customWidth="1"/>
    <col min="4" max="4" width="30" style="25" customWidth="1"/>
    <col min="5" max="5" width="16.7109375" style="25" customWidth="1"/>
    <col min="6" max="6" width="9.140625" style="25"/>
    <col min="7" max="7" width="10.28515625" style="25" bestFit="1" customWidth="1"/>
    <col min="8" max="16384" width="9.140625" style="25"/>
  </cols>
  <sheetData>
    <row r="1" spans="1:5" s="30" customFormat="1" ht="18.95" customHeight="1">
      <c r="A1" s="747" t="str">
        <f>'ESF-BOMBEROS'!A1</f>
        <v>PATRONATO DE NOMBEROS DE LEON GTO.</v>
      </c>
      <c r="B1" s="747"/>
      <c r="C1" s="747"/>
      <c r="D1" s="6" t="s">
        <v>42</v>
      </c>
      <c r="E1" s="21">
        <v>2018</v>
      </c>
    </row>
    <row r="2" spans="1:5" s="22" customFormat="1" ht="18.95" customHeight="1">
      <c r="A2" s="747" t="s">
        <v>256</v>
      </c>
      <c r="B2" s="747"/>
      <c r="C2" s="747"/>
      <c r="D2" s="6" t="s">
        <v>44</v>
      </c>
      <c r="E2" s="21" t="s">
        <v>1425</v>
      </c>
    </row>
    <row r="3" spans="1:5" s="22" customFormat="1" ht="18.95" customHeight="1">
      <c r="A3" s="747" t="str">
        <f>'ESF-BOMBEROS'!A3</f>
        <v>Correspondiente del 01 de Enero al 31 de Diciembre de 2018</v>
      </c>
      <c r="B3" s="747"/>
      <c r="C3" s="747"/>
      <c r="D3" s="6" t="s">
        <v>47</v>
      </c>
      <c r="E3" s="21">
        <v>1</v>
      </c>
    </row>
    <row r="4" spans="1:5">
      <c r="A4" s="23" t="s">
        <v>108</v>
      </c>
      <c r="B4" s="24"/>
      <c r="C4" s="24"/>
      <c r="D4" s="24"/>
      <c r="E4" s="24"/>
    </row>
    <row r="6" spans="1:5">
      <c r="A6" s="24" t="s">
        <v>257</v>
      </c>
      <c r="B6" s="24"/>
      <c r="C6" s="24"/>
      <c r="D6" s="24"/>
      <c r="E6" s="24"/>
    </row>
    <row r="7" spans="1:5">
      <c r="A7" s="26" t="s">
        <v>110</v>
      </c>
      <c r="B7" s="26" t="s">
        <v>111</v>
      </c>
      <c r="C7" s="26" t="s">
        <v>112</v>
      </c>
      <c r="D7" s="26" t="s">
        <v>258</v>
      </c>
      <c r="E7" s="26"/>
    </row>
    <row r="8" spans="1:5">
      <c r="A8" s="27">
        <v>4100</v>
      </c>
      <c r="B8" s="25" t="s">
        <v>259</v>
      </c>
      <c r="C8" s="28">
        <f>+C9+C18+C24+C26+C32+C37+C47</f>
        <v>10071669</v>
      </c>
      <c r="D8" s="25" t="s">
        <v>1625</v>
      </c>
    </row>
    <row r="9" spans="1:5">
      <c r="A9" s="27">
        <v>4110</v>
      </c>
      <c r="B9" s="25" t="s">
        <v>260</v>
      </c>
      <c r="C9" s="28">
        <f>SUM(C10:C17)</f>
        <v>0</v>
      </c>
    </row>
    <row r="10" spans="1:5">
      <c r="A10" s="27">
        <v>4111</v>
      </c>
      <c r="B10" s="25" t="s">
        <v>261</v>
      </c>
      <c r="C10" s="28">
        <v>0</v>
      </c>
    </row>
    <row r="11" spans="1:5">
      <c r="A11" s="27">
        <v>4112</v>
      </c>
      <c r="B11" s="25" t="s">
        <v>262</v>
      </c>
      <c r="C11" s="28">
        <v>0</v>
      </c>
    </row>
    <row r="12" spans="1:5">
      <c r="A12" s="27">
        <v>4113</v>
      </c>
      <c r="B12" s="25" t="s">
        <v>263</v>
      </c>
      <c r="C12" s="28">
        <v>0</v>
      </c>
    </row>
    <row r="13" spans="1:5">
      <c r="A13" s="27">
        <v>4114</v>
      </c>
      <c r="B13" s="25" t="s">
        <v>264</v>
      </c>
      <c r="C13" s="28">
        <v>0</v>
      </c>
    </row>
    <row r="14" spans="1:5">
      <c r="A14" s="27">
        <v>4115</v>
      </c>
      <c r="B14" s="25" t="s">
        <v>265</v>
      </c>
      <c r="C14" s="28">
        <v>0</v>
      </c>
    </row>
    <row r="15" spans="1:5">
      <c r="A15" s="27">
        <v>4116</v>
      </c>
      <c r="B15" s="25" t="s">
        <v>266</v>
      </c>
      <c r="C15" s="28">
        <v>0</v>
      </c>
    </row>
    <row r="16" spans="1:5">
      <c r="A16" s="27">
        <v>4117</v>
      </c>
      <c r="B16" s="25" t="s">
        <v>267</v>
      </c>
      <c r="C16" s="28">
        <v>0</v>
      </c>
    </row>
    <row r="17" spans="1:3">
      <c r="A17" s="27">
        <v>4119</v>
      </c>
      <c r="B17" s="25" t="s">
        <v>268</v>
      </c>
      <c r="C17" s="28">
        <v>0</v>
      </c>
    </row>
    <row r="18" spans="1:3">
      <c r="A18" s="27">
        <v>4120</v>
      </c>
      <c r="B18" s="25" t="s">
        <v>269</v>
      </c>
      <c r="C18" s="28">
        <f>SUM(C19:C23)</f>
        <v>0</v>
      </c>
    </row>
    <row r="19" spans="1:3">
      <c r="A19" s="27">
        <v>4121</v>
      </c>
      <c r="B19" s="25" t="s">
        <v>270</v>
      </c>
      <c r="C19" s="28">
        <v>0</v>
      </c>
    </row>
    <row r="20" spans="1:3">
      <c r="A20" s="27">
        <v>4122</v>
      </c>
      <c r="B20" s="25" t="s">
        <v>271</v>
      </c>
      <c r="C20" s="28">
        <v>0</v>
      </c>
    </row>
    <row r="21" spans="1:3">
      <c r="A21" s="27">
        <v>4123</v>
      </c>
      <c r="B21" s="25" t="s">
        <v>272</v>
      </c>
      <c r="C21" s="28">
        <v>0</v>
      </c>
    </row>
    <row r="22" spans="1:3">
      <c r="A22" s="27">
        <v>4124</v>
      </c>
      <c r="B22" s="25" t="s">
        <v>273</v>
      </c>
      <c r="C22" s="28">
        <v>0</v>
      </c>
    </row>
    <row r="23" spans="1:3">
      <c r="A23" s="27">
        <v>4129</v>
      </c>
      <c r="B23" s="25" t="s">
        <v>274</v>
      </c>
      <c r="C23" s="28">
        <v>0</v>
      </c>
    </row>
    <row r="24" spans="1:3">
      <c r="A24" s="27">
        <v>4130</v>
      </c>
      <c r="B24" s="25" t="s">
        <v>275</v>
      </c>
      <c r="C24" s="28">
        <f>SUM(C25)</f>
        <v>0</v>
      </c>
    </row>
    <row r="25" spans="1:3">
      <c r="A25" s="27">
        <v>4131</v>
      </c>
      <c r="B25" s="25" t="s">
        <v>276</v>
      </c>
      <c r="C25" s="28">
        <v>0</v>
      </c>
    </row>
    <row r="26" spans="1:3">
      <c r="A26" s="27">
        <v>4140</v>
      </c>
      <c r="B26" s="25" t="s">
        <v>277</v>
      </c>
      <c r="C26" s="28">
        <f>SUM(C27:C31)</f>
        <v>0</v>
      </c>
    </row>
    <row r="27" spans="1:3">
      <c r="A27" s="27">
        <v>4141</v>
      </c>
      <c r="B27" s="25" t="s">
        <v>278</v>
      </c>
      <c r="C27" s="28">
        <v>0</v>
      </c>
    </row>
    <row r="28" spans="1:3">
      <c r="A28" s="27">
        <v>4142</v>
      </c>
      <c r="B28" s="25" t="s">
        <v>279</v>
      </c>
      <c r="C28" s="28">
        <v>0</v>
      </c>
    </row>
    <row r="29" spans="1:3">
      <c r="A29" s="27">
        <v>4143</v>
      </c>
      <c r="B29" s="25" t="s">
        <v>280</v>
      </c>
      <c r="C29" s="28">
        <v>0</v>
      </c>
    </row>
    <row r="30" spans="1:3">
      <c r="A30" s="27">
        <v>4144</v>
      </c>
      <c r="B30" s="25" t="s">
        <v>282</v>
      </c>
      <c r="C30" s="28">
        <v>0</v>
      </c>
    </row>
    <row r="31" spans="1:3">
      <c r="A31" s="27">
        <v>4149</v>
      </c>
      <c r="B31" s="25" t="s">
        <v>283</v>
      </c>
      <c r="C31" s="28">
        <v>0</v>
      </c>
    </row>
    <row r="32" spans="1:3">
      <c r="A32" s="27">
        <v>4150</v>
      </c>
      <c r="B32" s="25" t="s">
        <v>284</v>
      </c>
      <c r="C32" s="28">
        <f>SUM(C33:C36)</f>
        <v>0</v>
      </c>
    </row>
    <row r="33" spans="1:4">
      <c r="A33" s="27">
        <v>4151</v>
      </c>
      <c r="B33" s="25" t="s">
        <v>285</v>
      </c>
      <c r="C33" s="28">
        <v>0</v>
      </c>
    </row>
    <row r="34" spans="1:4">
      <c r="A34" s="27">
        <v>4152</v>
      </c>
      <c r="B34" s="25" t="s">
        <v>286</v>
      </c>
      <c r="C34" s="28">
        <v>0</v>
      </c>
    </row>
    <row r="35" spans="1:4">
      <c r="A35" s="27">
        <v>4153</v>
      </c>
      <c r="B35" s="25" t="s">
        <v>287</v>
      </c>
      <c r="C35" s="28">
        <v>0</v>
      </c>
    </row>
    <row r="36" spans="1:4">
      <c r="A36" s="27">
        <v>4159</v>
      </c>
      <c r="B36" s="25" t="s">
        <v>288</v>
      </c>
      <c r="C36" s="28">
        <v>0</v>
      </c>
    </row>
    <row r="37" spans="1:4">
      <c r="A37" s="27">
        <v>4160</v>
      </c>
      <c r="B37" s="25" t="s">
        <v>290</v>
      </c>
      <c r="C37" s="28">
        <f>SUM(C38:C46)</f>
        <v>0</v>
      </c>
    </row>
    <row r="38" spans="1:4">
      <c r="A38" s="27">
        <v>4161</v>
      </c>
      <c r="B38" s="25" t="s">
        <v>291</v>
      </c>
      <c r="C38" s="28">
        <v>0</v>
      </c>
    </row>
    <row r="39" spans="1:4">
      <c r="A39" s="27">
        <v>4162</v>
      </c>
      <c r="B39" s="25" t="s">
        <v>292</v>
      </c>
      <c r="C39" s="28">
        <v>0</v>
      </c>
    </row>
    <row r="40" spans="1:4">
      <c r="A40" s="27">
        <v>4163</v>
      </c>
      <c r="B40" s="25" t="s">
        <v>293</v>
      </c>
      <c r="C40" s="28">
        <v>0</v>
      </c>
    </row>
    <row r="41" spans="1:4">
      <c r="A41" s="27">
        <v>4164</v>
      </c>
      <c r="B41" s="25" t="s">
        <v>294</v>
      </c>
      <c r="C41" s="28">
        <v>0</v>
      </c>
    </row>
    <row r="42" spans="1:4">
      <c r="A42" s="27">
        <v>4165</v>
      </c>
      <c r="B42" s="25" t="s">
        <v>295</v>
      </c>
      <c r="C42" s="28">
        <v>0</v>
      </c>
    </row>
    <row r="43" spans="1:4">
      <c r="A43" s="27">
        <v>4166</v>
      </c>
      <c r="B43" s="25" t="s">
        <v>296</v>
      </c>
      <c r="C43" s="28">
        <v>0</v>
      </c>
    </row>
    <row r="44" spans="1:4">
      <c r="A44" s="27">
        <v>4167</v>
      </c>
      <c r="B44" s="25" t="s">
        <v>297</v>
      </c>
      <c r="C44" s="28">
        <v>0</v>
      </c>
    </row>
    <row r="45" spans="1:4">
      <c r="A45" s="27">
        <v>4168</v>
      </c>
      <c r="B45" s="25" t="s">
        <v>298</v>
      </c>
      <c r="C45" s="28">
        <v>0</v>
      </c>
    </row>
    <row r="46" spans="1:4">
      <c r="A46" s="27">
        <v>4169</v>
      </c>
      <c r="B46" s="25" t="s">
        <v>299</v>
      </c>
      <c r="C46" s="28">
        <v>0</v>
      </c>
    </row>
    <row r="47" spans="1:4">
      <c r="A47" s="27">
        <v>4170</v>
      </c>
      <c r="B47" s="25" t="s">
        <v>301</v>
      </c>
      <c r="C47" s="28">
        <f>SUM(C48:C51)</f>
        <v>10071669</v>
      </c>
      <c r="D47" s="25" t="s">
        <v>1625</v>
      </c>
    </row>
    <row r="48" spans="1:4">
      <c r="A48" s="27">
        <v>4171</v>
      </c>
      <c r="B48" s="25" t="s">
        <v>302</v>
      </c>
      <c r="C48" s="28">
        <v>0</v>
      </c>
    </row>
    <row r="49" spans="1:4">
      <c r="A49" s="27">
        <v>4172</v>
      </c>
      <c r="B49" s="25" t="s">
        <v>303</v>
      </c>
      <c r="C49" s="28">
        <v>0</v>
      </c>
    </row>
    <row r="50" spans="1:4">
      <c r="A50" s="316">
        <v>4173</v>
      </c>
      <c r="B50" s="25" t="s">
        <v>304</v>
      </c>
      <c r="C50" s="28">
        <v>10071669</v>
      </c>
      <c r="D50" s="25" t="s">
        <v>1625</v>
      </c>
    </row>
    <row r="51" spans="1:4">
      <c r="A51" s="27">
        <v>4174</v>
      </c>
      <c r="B51" s="25" t="s">
        <v>305</v>
      </c>
      <c r="C51" s="28">
        <v>0</v>
      </c>
    </row>
    <row r="52" spans="1:4">
      <c r="A52" s="27">
        <v>4190</v>
      </c>
      <c r="B52" s="25" t="s">
        <v>306</v>
      </c>
      <c r="C52" s="28">
        <f>SUM(C53:C54)</f>
        <v>0</v>
      </c>
    </row>
    <row r="53" spans="1:4">
      <c r="A53" s="27">
        <v>4191</v>
      </c>
      <c r="B53" s="25" t="s">
        <v>307</v>
      </c>
      <c r="C53" s="28">
        <v>0</v>
      </c>
    </row>
    <row r="54" spans="1:4">
      <c r="A54" s="27">
        <v>4192</v>
      </c>
      <c r="B54" s="25" t="s">
        <v>308</v>
      </c>
      <c r="C54" s="28">
        <v>0</v>
      </c>
    </row>
    <row r="55" spans="1:4">
      <c r="A55" s="27">
        <v>4200</v>
      </c>
      <c r="B55" s="25" t="s">
        <v>309</v>
      </c>
      <c r="C55" s="28">
        <f>+C56+C60</f>
        <v>61443706.049999997</v>
      </c>
      <c r="D55" s="25" t="s">
        <v>1626</v>
      </c>
    </row>
    <row r="56" spans="1:4">
      <c r="A56" s="27">
        <v>4210</v>
      </c>
      <c r="B56" s="25" t="s">
        <v>310</v>
      </c>
      <c r="C56" s="28">
        <f>SUM(C57:C59)</f>
        <v>0</v>
      </c>
    </row>
    <row r="57" spans="1:4">
      <c r="A57" s="27">
        <v>4211</v>
      </c>
      <c r="B57" s="25" t="s">
        <v>311</v>
      </c>
      <c r="C57" s="28">
        <v>0</v>
      </c>
    </row>
    <row r="58" spans="1:4">
      <c r="A58" s="27">
        <v>4212</v>
      </c>
      <c r="B58" s="25" t="s">
        <v>312</v>
      </c>
      <c r="C58" s="28">
        <v>0</v>
      </c>
    </row>
    <row r="59" spans="1:4">
      <c r="A59" s="27">
        <v>4213</v>
      </c>
      <c r="B59" s="25" t="s">
        <v>313</v>
      </c>
      <c r="C59" s="28">
        <v>0</v>
      </c>
    </row>
    <row r="60" spans="1:4">
      <c r="A60" s="27">
        <v>4220</v>
      </c>
      <c r="B60" s="25" t="s">
        <v>315</v>
      </c>
      <c r="C60" s="28">
        <f>SUM(C61:C66)</f>
        <v>61443706.049999997</v>
      </c>
      <c r="D60" s="25" t="s">
        <v>1626</v>
      </c>
    </row>
    <row r="61" spans="1:4">
      <c r="A61" s="27">
        <v>4221</v>
      </c>
      <c r="B61" s="25" t="s">
        <v>316</v>
      </c>
      <c r="C61" s="28">
        <v>0</v>
      </c>
    </row>
    <row r="62" spans="1:4">
      <c r="A62" s="27">
        <v>4222</v>
      </c>
      <c r="B62" s="25" t="s">
        <v>317</v>
      </c>
      <c r="C62" s="28">
        <v>0</v>
      </c>
    </row>
    <row r="63" spans="1:4">
      <c r="A63" s="316">
        <v>4223</v>
      </c>
      <c r="B63" s="25" t="s">
        <v>318</v>
      </c>
      <c r="C63" s="28">
        <v>61443706.049999997</v>
      </c>
      <c r="D63" s="25" t="s">
        <v>1626</v>
      </c>
    </row>
    <row r="64" spans="1:4">
      <c r="A64" s="27">
        <v>4224</v>
      </c>
      <c r="B64" s="25" t="s">
        <v>320</v>
      </c>
      <c r="C64" s="28">
        <v>0</v>
      </c>
    </row>
    <row r="65" spans="1:5">
      <c r="A65" s="27">
        <v>4225</v>
      </c>
      <c r="B65" s="25" t="s">
        <v>321</v>
      </c>
      <c r="C65" s="28">
        <v>0</v>
      </c>
    </row>
    <row r="66" spans="1:5">
      <c r="A66" s="27">
        <v>4226</v>
      </c>
      <c r="B66" s="25" t="s">
        <v>322</v>
      </c>
      <c r="C66" s="28">
        <v>0</v>
      </c>
    </row>
    <row r="67" spans="1:5">
      <c r="C67" s="28"/>
    </row>
    <row r="68" spans="1:5">
      <c r="A68" s="24" t="s">
        <v>323</v>
      </c>
      <c r="B68" s="24"/>
      <c r="C68" s="24"/>
      <c r="D68" s="24"/>
      <c r="E68" s="24"/>
    </row>
    <row r="69" spans="1:5">
      <c r="A69" s="26" t="s">
        <v>110</v>
      </c>
      <c r="B69" s="26" t="s">
        <v>111</v>
      </c>
      <c r="C69" s="26" t="s">
        <v>112</v>
      </c>
      <c r="D69" s="26" t="s">
        <v>234</v>
      </c>
      <c r="E69" s="26" t="s">
        <v>128</v>
      </c>
    </row>
    <row r="70" spans="1:5">
      <c r="A70" s="27">
        <v>4300</v>
      </c>
      <c r="B70" s="25" t="s">
        <v>324</v>
      </c>
      <c r="C70" s="28">
        <v>0</v>
      </c>
    </row>
    <row r="71" spans="1:5">
      <c r="A71" s="27">
        <v>4310</v>
      </c>
      <c r="B71" s="25" t="s">
        <v>325</v>
      </c>
      <c r="C71" s="28">
        <v>0</v>
      </c>
    </row>
    <row r="72" spans="1:5">
      <c r="A72" s="27">
        <v>4311</v>
      </c>
      <c r="B72" s="25" t="s">
        <v>328</v>
      </c>
      <c r="C72" s="28">
        <v>0</v>
      </c>
    </row>
    <row r="73" spans="1:5">
      <c r="A73" s="27">
        <v>4319</v>
      </c>
      <c r="B73" s="25" t="s">
        <v>329</v>
      </c>
      <c r="C73" s="28">
        <v>0</v>
      </c>
    </row>
    <row r="74" spans="1:5">
      <c r="A74" s="27">
        <v>4320</v>
      </c>
      <c r="B74" s="25" t="s">
        <v>330</v>
      </c>
      <c r="C74" s="28">
        <v>0</v>
      </c>
    </row>
    <row r="75" spans="1:5">
      <c r="A75" s="27">
        <v>4321</v>
      </c>
      <c r="B75" s="25" t="s">
        <v>331</v>
      </c>
      <c r="C75" s="28">
        <v>0</v>
      </c>
    </row>
    <row r="76" spans="1:5">
      <c r="A76" s="27">
        <v>4322</v>
      </c>
      <c r="B76" s="25" t="s">
        <v>332</v>
      </c>
      <c r="C76" s="28">
        <v>0</v>
      </c>
    </row>
    <row r="77" spans="1:5">
      <c r="A77" s="27">
        <v>4323</v>
      </c>
      <c r="B77" s="25" t="s">
        <v>333</v>
      </c>
      <c r="C77" s="28">
        <v>0</v>
      </c>
    </row>
    <row r="78" spans="1:5">
      <c r="A78" s="27">
        <v>4324</v>
      </c>
      <c r="B78" s="25" t="s">
        <v>334</v>
      </c>
      <c r="C78" s="28">
        <v>0</v>
      </c>
    </row>
    <row r="79" spans="1:5">
      <c r="A79" s="27">
        <v>4325</v>
      </c>
      <c r="B79" s="25" t="s">
        <v>335</v>
      </c>
      <c r="C79" s="28">
        <v>0</v>
      </c>
    </row>
    <row r="80" spans="1:5">
      <c r="A80" s="27">
        <v>4330</v>
      </c>
      <c r="B80" s="25" t="s">
        <v>336</v>
      </c>
      <c r="C80" s="28">
        <v>0</v>
      </c>
    </row>
    <row r="81" spans="1:5">
      <c r="A81" s="27">
        <v>4331</v>
      </c>
      <c r="B81" s="25" t="s">
        <v>336</v>
      </c>
      <c r="C81" s="28">
        <v>0</v>
      </c>
    </row>
    <row r="82" spans="1:5">
      <c r="A82" s="27">
        <v>4340</v>
      </c>
      <c r="B82" s="25" t="s">
        <v>337</v>
      </c>
      <c r="C82" s="28">
        <v>0</v>
      </c>
    </row>
    <row r="83" spans="1:5">
      <c r="A83" s="27">
        <v>4341</v>
      </c>
      <c r="B83" s="25" t="s">
        <v>338</v>
      </c>
      <c r="C83" s="28">
        <v>0</v>
      </c>
    </row>
    <row r="84" spans="1:5">
      <c r="A84" s="27">
        <v>4390</v>
      </c>
      <c r="B84" s="25" t="s">
        <v>339</v>
      </c>
      <c r="C84" s="28">
        <v>0</v>
      </c>
    </row>
    <row r="85" spans="1:5">
      <c r="A85" s="27">
        <v>4391</v>
      </c>
      <c r="B85" s="25" t="s">
        <v>340</v>
      </c>
      <c r="C85" s="28">
        <v>0</v>
      </c>
    </row>
    <row r="86" spans="1:5">
      <c r="A86" s="27">
        <v>4392</v>
      </c>
      <c r="B86" s="25" t="s">
        <v>341</v>
      </c>
      <c r="C86" s="28">
        <v>0</v>
      </c>
    </row>
    <row r="87" spans="1:5">
      <c r="A87" s="27">
        <v>4393</v>
      </c>
      <c r="B87" s="25" t="s">
        <v>342</v>
      </c>
      <c r="C87" s="28">
        <v>0</v>
      </c>
    </row>
    <row r="88" spans="1:5">
      <c r="A88" s="27">
        <v>4394</v>
      </c>
      <c r="B88" s="25" t="s">
        <v>343</v>
      </c>
      <c r="C88" s="28">
        <v>0</v>
      </c>
    </row>
    <row r="89" spans="1:5">
      <c r="A89" s="27">
        <v>4395</v>
      </c>
      <c r="B89" s="25" t="s">
        <v>344</v>
      </c>
      <c r="C89" s="28">
        <v>0</v>
      </c>
    </row>
    <row r="90" spans="1:5">
      <c r="A90" s="27">
        <v>4396</v>
      </c>
      <c r="B90" s="25" t="s">
        <v>345</v>
      </c>
      <c r="C90" s="28">
        <v>0</v>
      </c>
    </row>
    <row r="91" spans="1:5">
      <c r="A91" s="27">
        <v>4399</v>
      </c>
      <c r="B91" s="25" t="s">
        <v>339</v>
      </c>
      <c r="C91" s="28">
        <v>0</v>
      </c>
    </row>
    <row r="94" spans="1:5">
      <c r="A94" s="24" t="s">
        <v>346</v>
      </c>
      <c r="B94" s="24"/>
      <c r="C94" s="24"/>
      <c r="D94" s="24"/>
      <c r="E94" s="24"/>
    </row>
    <row r="95" spans="1:5">
      <c r="A95" s="26" t="s">
        <v>110</v>
      </c>
      <c r="B95" s="26" t="s">
        <v>111</v>
      </c>
      <c r="C95" s="26" t="s">
        <v>112</v>
      </c>
      <c r="D95" s="26" t="s">
        <v>347</v>
      </c>
      <c r="E95" s="26" t="s">
        <v>128</v>
      </c>
    </row>
    <row r="96" spans="1:5">
      <c r="A96" s="27">
        <v>5000</v>
      </c>
      <c r="B96" s="25" t="s">
        <v>348</v>
      </c>
      <c r="C96" s="99">
        <f>+C97+C125+C158+C168+C183+C215</f>
        <v>70817243.950000003</v>
      </c>
      <c r="D96" s="32">
        <f>C96/C96</f>
        <v>1</v>
      </c>
    </row>
    <row r="97" spans="1:4">
      <c r="A97" s="27">
        <v>5100</v>
      </c>
      <c r="B97" s="25" t="s">
        <v>349</v>
      </c>
      <c r="C97" s="99">
        <f>+C98+C105+C115</f>
        <v>61516265.829999998</v>
      </c>
      <c r="D97" s="32">
        <f>C97/$C$96</f>
        <v>0.86866224098516331</v>
      </c>
    </row>
    <row r="98" spans="1:4">
      <c r="A98" s="27">
        <v>5110</v>
      </c>
      <c r="B98" s="25" t="s">
        <v>350</v>
      </c>
      <c r="C98" s="99">
        <f>SUM(C99:C104)</f>
        <v>50288493.449999996</v>
      </c>
      <c r="D98" s="32">
        <f t="shared" ref="D98:D161" si="0">C98/$C$96</f>
        <v>0.7101165005165383</v>
      </c>
    </row>
    <row r="99" spans="1:4">
      <c r="A99" s="27">
        <v>5111</v>
      </c>
      <c r="B99" s="25" t="s">
        <v>351</v>
      </c>
      <c r="C99" s="28">
        <v>26690231.84</v>
      </c>
      <c r="D99" s="32">
        <f t="shared" si="0"/>
        <v>0.37688888117199876</v>
      </c>
    </row>
    <row r="100" spans="1:4">
      <c r="A100" s="27">
        <v>5112</v>
      </c>
      <c r="B100" s="25" t="s">
        <v>352</v>
      </c>
      <c r="C100" s="28">
        <v>125485.84</v>
      </c>
      <c r="D100" s="32">
        <f t="shared" si="0"/>
        <v>1.7719672921555428E-3</v>
      </c>
    </row>
    <row r="101" spans="1:4">
      <c r="A101" s="27">
        <v>5113</v>
      </c>
      <c r="B101" s="25" t="s">
        <v>353</v>
      </c>
      <c r="C101" s="28">
        <v>4894498.32</v>
      </c>
      <c r="D101" s="32">
        <f t="shared" si="0"/>
        <v>6.9114498771735949E-2</v>
      </c>
    </row>
    <row r="102" spans="1:4">
      <c r="A102" s="27">
        <v>5114</v>
      </c>
      <c r="B102" s="25" t="s">
        <v>354</v>
      </c>
      <c r="C102" s="28">
        <v>7799805.7199999997</v>
      </c>
      <c r="D102" s="32">
        <f t="shared" si="0"/>
        <v>0.11013992193069523</v>
      </c>
    </row>
    <row r="103" spans="1:4">
      <c r="A103" s="27">
        <v>5115</v>
      </c>
      <c r="B103" s="25" t="s">
        <v>355</v>
      </c>
      <c r="C103" s="28">
        <v>9557808.4000000004</v>
      </c>
      <c r="D103" s="32">
        <f t="shared" si="0"/>
        <v>0.13496442203749445</v>
      </c>
    </row>
    <row r="104" spans="1:4">
      <c r="A104" s="27">
        <v>5116</v>
      </c>
      <c r="B104" s="25" t="s">
        <v>356</v>
      </c>
      <c r="C104" s="28">
        <v>1220663.33</v>
      </c>
      <c r="D104" s="32">
        <f t="shared" si="0"/>
        <v>1.7236809312458426E-2</v>
      </c>
    </row>
    <row r="105" spans="1:4">
      <c r="A105" s="27">
        <v>5120</v>
      </c>
      <c r="B105" s="25" t="s">
        <v>357</v>
      </c>
      <c r="C105" s="317">
        <f>SUM(C106:C114)</f>
        <v>4540397.74</v>
      </c>
      <c r="D105" s="32">
        <f t="shared" si="0"/>
        <v>6.4114295992734688E-2</v>
      </c>
    </row>
    <row r="106" spans="1:4">
      <c r="A106" s="27">
        <v>5121</v>
      </c>
      <c r="B106" s="25" t="s">
        <v>358</v>
      </c>
      <c r="C106" s="28">
        <v>283181.09999999998</v>
      </c>
      <c r="D106" s="32">
        <f t="shared" si="0"/>
        <v>3.998759118611534E-3</v>
      </c>
    </row>
    <row r="107" spans="1:4">
      <c r="A107" s="27">
        <v>5122</v>
      </c>
      <c r="B107" s="25" t="s">
        <v>359</v>
      </c>
      <c r="C107" s="28">
        <v>479</v>
      </c>
      <c r="D107" s="32">
        <f t="shared" si="0"/>
        <v>6.7638893196435947E-6</v>
      </c>
    </row>
    <row r="108" spans="1:4">
      <c r="A108" s="27">
        <v>5123</v>
      </c>
      <c r="B108" s="25" t="s">
        <v>360</v>
      </c>
      <c r="C108" s="28">
        <v>0</v>
      </c>
      <c r="D108" s="32">
        <f t="shared" si="0"/>
        <v>0</v>
      </c>
    </row>
    <row r="109" spans="1:4">
      <c r="A109" s="27">
        <v>5124</v>
      </c>
      <c r="B109" s="25" t="s">
        <v>361</v>
      </c>
      <c r="C109" s="28">
        <v>75936.460000000006</v>
      </c>
      <c r="D109" s="32">
        <f t="shared" si="0"/>
        <v>1.0722877051472716E-3</v>
      </c>
    </row>
    <row r="110" spans="1:4">
      <c r="A110" s="27">
        <v>5125</v>
      </c>
      <c r="B110" s="25" t="s">
        <v>362</v>
      </c>
      <c r="C110" s="28">
        <v>360514.63</v>
      </c>
      <c r="D110" s="32">
        <f t="shared" si="0"/>
        <v>5.090774645996372E-3</v>
      </c>
    </row>
    <row r="111" spans="1:4">
      <c r="A111" s="27">
        <v>5126</v>
      </c>
      <c r="B111" s="25" t="s">
        <v>363</v>
      </c>
      <c r="C111" s="28">
        <v>2063538.63</v>
      </c>
      <c r="D111" s="32">
        <f t="shared" si="0"/>
        <v>2.9138928810290135E-2</v>
      </c>
    </row>
    <row r="112" spans="1:4">
      <c r="A112" s="27">
        <v>5127</v>
      </c>
      <c r="B112" s="25" t="s">
        <v>364</v>
      </c>
      <c r="C112" s="28">
        <v>681671.75</v>
      </c>
      <c r="D112" s="32">
        <f t="shared" si="0"/>
        <v>9.6257876186383266E-3</v>
      </c>
    </row>
    <row r="113" spans="1:4">
      <c r="A113" s="27">
        <v>5128</v>
      </c>
      <c r="B113" s="25" t="s">
        <v>365</v>
      </c>
      <c r="C113" s="28">
        <v>4067</v>
      </c>
      <c r="D113" s="32">
        <f t="shared" si="0"/>
        <v>5.742951537158768E-5</v>
      </c>
    </row>
    <row r="114" spans="1:4">
      <c r="A114" s="27">
        <v>5129</v>
      </c>
      <c r="B114" s="25" t="s">
        <v>366</v>
      </c>
      <c r="C114" s="28">
        <v>1071009.17</v>
      </c>
      <c r="D114" s="32">
        <f t="shared" si="0"/>
        <v>1.5123564689359813E-2</v>
      </c>
    </row>
    <row r="115" spans="1:4">
      <c r="A115" s="27">
        <v>5130</v>
      </c>
      <c r="B115" s="25" t="s">
        <v>367</v>
      </c>
      <c r="C115" s="99">
        <f>SUM(C116:C124)</f>
        <v>6687374.6400000006</v>
      </c>
      <c r="D115" s="32">
        <f t="shared" si="0"/>
        <v>9.4431444475890261E-2</v>
      </c>
    </row>
    <row r="116" spans="1:4">
      <c r="A116" s="27">
        <v>5131</v>
      </c>
      <c r="B116" s="25" t="s">
        <v>368</v>
      </c>
      <c r="C116" s="28">
        <v>949525.92</v>
      </c>
      <c r="D116" s="32">
        <f t="shared" si="0"/>
        <v>1.3408117388335613E-2</v>
      </c>
    </row>
    <row r="117" spans="1:4">
      <c r="A117" s="27">
        <v>5132</v>
      </c>
      <c r="B117" s="25" t="s">
        <v>369</v>
      </c>
      <c r="C117" s="28">
        <v>0</v>
      </c>
      <c r="D117" s="32">
        <f t="shared" si="0"/>
        <v>0</v>
      </c>
    </row>
    <row r="118" spans="1:4">
      <c r="A118" s="27">
        <v>5133</v>
      </c>
      <c r="B118" s="25" t="s">
        <v>370</v>
      </c>
      <c r="C118" s="28">
        <v>478483.28</v>
      </c>
      <c r="D118" s="32">
        <f t="shared" si="0"/>
        <v>6.7565927916910977E-3</v>
      </c>
    </row>
    <row r="119" spans="1:4">
      <c r="A119" s="27">
        <v>5134</v>
      </c>
      <c r="B119" s="25" t="s">
        <v>371</v>
      </c>
      <c r="C119" s="28">
        <v>306407.45</v>
      </c>
      <c r="D119" s="32">
        <f t="shared" si="0"/>
        <v>4.3267350282134211E-3</v>
      </c>
    </row>
    <row r="120" spans="1:4">
      <c r="A120" s="27">
        <v>5135</v>
      </c>
      <c r="B120" s="25" t="s">
        <v>372</v>
      </c>
      <c r="C120" s="28">
        <v>1275741.28</v>
      </c>
      <c r="D120" s="32">
        <f t="shared" si="0"/>
        <v>1.8014557032193006E-2</v>
      </c>
    </row>
    <row r="121" spans="1:4">
      <c r="A121" s="27">
        <v>5136</v>
      </c>
      <c r="B121" s="25" t="s">
        <v>1627</v>
      </c>
      <c r="C121" s="28">
        <v>0</v>
      </c>
      <c r="D121" s="32">
        <f t="shared" si="0"/>
        <v>0</v>
      </c>
    </row>
    <row r="122" spans="1:4">
      <c r="A122" s="27">
        <v>5137</v>
      </c>
      <c r="B122" s="25" t="s">
        <v>374</v>
      </c>
      <c r="C122" s="28">
        <v>96374.94</v>
      </c>
      <c r="D122" s="32">
        <f t="shared" si="0"/>
        <v>1.3608965080319254E-3</v>
      </c>
    </row>
    <row r="123" spans="1:4">
      <c r="A123" s="27">
        <v>5138</v>
      </c>
      <c r="B123" s="25" t="s">
        <v>375</v>
      </c>
      <c r="C123" s="28">
        <v>714905.23</v>
      </c>
      <c r="D123" s="32">
        <f t="shared" si="0"/>
        <v>1.0095072755228283E-2</v>
      </c>
    </row>
    <row r="124" spans="1:4">
      <c r="A124" s="27">
        <v>5139</v>
      </c>
      <c r="B124" s="25" t="s">
        <v>376</v>
      </c>
      <c r="C124" s="28">
        <v>2865936.54</v>
      </c>
      <c r="D124" s="32">
        <f t="shared" si="0"/>
        <v>4.0469472972196906E-2</v>
      </c>
    </row>
    <row r="125" spans="1:4">
      <c r="A125" s="27">
        <v>5200</v>
      </c>
      <c r="B125" s="25" t="s">
        <v>377</v>
      </c>
      <c r="C125" s="99">
        <v>0</v>
      </c>
      <c r="D125" s="32">
        <f t="shared" si="0"/>
        <v>0</v>
      </c>
    </row>
    <row r="126" spans="1:4">
      <c r="A126" s="27">
        <v>5210</v>
      </c>
      <c r="B126" s="25" t="s">
        <v>378</v>
      </c>
      <c r="C126" s="28">
        <v>0</v>
      </c>
      <c r="D126" s="32">
        <f t="shared" si="0"/>
        <v>0</v>
      </c>
    </row>
    <row r="127" spans="1:4">
      <c r="A127" s="27">
        <v>5211</v>
      </c>
      <c r="B127" s="25" t="s">
        <v>379</v>
      </c>
      <c r="C127" s="28">
        <v>0</v>
      </c>
      <c r="D127" s="32">
        <f t="shared" si="0"/>
        <v>0</v>
      </c>
    </row>
    <row r="128" spans="1:4">
      <c r="A128" s="27">
        <v>5212</v>
      </c>
      <c r="B128" s="25" t="s">
        <v>380</v>
      </c>
      <c r="C128" s="28">
        <v>0</v>
      </c>
      <c r="D128" s="32">
        <f t="shared" si="0"/>
        <v>0</v>
      </c>
    </row>
    <row r="129" spans="1:4">
      <c r="A129" s="27">
        <v>5220</v>
      </c>
      <c r="B129" s="25" t="s">
        <v>381</v>
      </c>
      <c r="C129" s="28">
        <v>0</v>
      </c>
      <c r="D129" s="32">
        <f t="shared" si="0"/>
        <v>0</v>
      </c>
    </row>
    <row r="130" spans="1:4">
      <c r="A130" s="27">
        <v>5221</v>
      </c>
      <c r="B130" s="25" t="s">
        <v>382</v>
      </c>
      <c r="C130" s="28">
        <v>0</v>
      </c>
      <c r="D130" s="32">
        <f t="shared" si="0"/>
        <v>0</v>
      </c>
    </row>
    <row r="131" spans="1:4">
      <c r="A131" s="27">
        <v>5222</v>
      </c>
      <c r="B131" s="25" t="s">
        <v>383</v>
      </c>
      <c r="C131" s="28">
        <v>0</v>
      </c>
      <c r="D131" s="32">
        <f t="shared" si="0"/>
        <v>0</v>
      </c>
    </row>
    <row r="132" spans="1:4">
      <c r="A132" s="27">
        <v>5230</v>
      </c>
      <c r="B132" s="25" t="s">
        <v>318</v>
      </c>
      <c r="C132" s="28">
        <v>0</v>
      </c>
      <c r="D132" s="32">
        <f t="shared" si="0"/>
        <v>0</v>
      </c>
    </row>
    <row r="133" spans="1:4">
      <c r="A133" s="27">
        <v>5231</v>
      </c>
      <c r="B133" s="25" t="s">
        <v>384</v>
      </c>
      <c r="C133" s="28">
        <v>0</v>
      </c>
      <c r="D133" s="32">
        <f t="shared" si="0"/>
        <v>0</v>
      </c>
    </row>
    <row r="134" spans="1:4">
      <c r="A134" s="27">
        <v>5232</v>
      </c>
      <c r="B134" s="25" t="s">
        <v>385</v>
      </c>
      <c r="C134" s="28">
        <v>0</v>
      </c>
      <c r="D134" s="32">
        <f t="shared" si="0"/>
        <v>0</v>
      </c>
    </row>
    <row r="135" spans="1:4">
      <c r="A135" s="27">
        <v>5240</v>
      </c>
      <c r="B135" s="25" t="s">
        <v>320</v>
      </c>
      <c r="C135" s="28">
        <v>0</v>
      </c>
      <c r="D135" s="32">
        <f t="shared" si="0"/>
        <v>0</v>
      </c>
    </row>
    <row r="136" spans="1:4">
      <c r="A136" s="27">
        <v>5241</v>
      </c>
      <c r="B136" s="25" t="s">
        <v>386</v>
      </c>
      <c r="C136" s="28">
        <v>0</v>
      </c>
      <c r="D136" s="32">
        <f t="shared" si="0"/>
        <v>0</v>
      </c>
    </row>
    <row r="137" spans="1:4">
      <c r="A137" s="27">
        <v>5242</v>
      </c>
      <c r="B137" s="25" t="s">
        <v>387</v>
      </c>
      <c r="C137" s="28">
        <v>0</v>
      </c>
      <c r="D137" s="32">
        <f t="shared" si="0"/>
        <v>0</v>
      </c>
    </row>
    <row r="138" spans="1:4">
      <c r="A138" s="27">
        <v>5243</v>
      </c>
      <c r="B138" s="25" t="s">
        <v>388</v>
      </c>
      <c r="C138" s="28">
        <v>0</v>
      </c>
      <c r="D138" s="32">
        <f t="shared" si="0"/>
        <v>0</v>
      </c>
    </row>
    <row r="139" spans="1:4">
      <c r="A139" s="27">
        <v>5244</v>
      </c>
      <c r="B139" s="25" t="s">
        <v>389</v>
      </c>
      <c r="C139" s="28">
        <v>0</v>
      </c>
      <c r="D139" s="32">
        <f t="shared" si="0"/>
        <v>0</v>
      </c>
    </row>
    <row r="140" spans="1:4">
      <c r="A140" s="27">
        <v>5250</v>
      </c>
      <c r="B140" s="25" t="s">
        <v>321</v>
      </c>
      <c r="C140" s="28">
        <v>0</v>
      </c>
      <c r="D140" s="32">
        <f t="shared" si="0"/>
        <v>0</v>
      </c>
    </row>
    <row r="141" spans="1:4">
      <c r="A141" s="27">
        <v>5251</v>
      </c>
      <c r="B141" s="25" t="s">
        <v>390</v>
      </c>
      <c r="C141" s="28">
        <v>0</v>
      </c>
      <c r="D141" s="32">
        <f t="shared" si="0"/>
        <v>0</v>
      </c>
    </row>
    <row r="142" spans="1:4">
      <c r="A142" s="27">
        <v>5252</v>
      </c>
      <c r="B142" s="25" t="s">
        <v>391</v>
      </c>
      <c r="C142" s="28">
        <v>0</v>
      </c>
      <c r="D142" s="32">
        <f t="shared" si="0"/>
        <v>0</v>
      </c>
    </row>
    <row r="143" spans="1:4">
      <c r="A143" s="27">
        <v>5259</v>
      </c>
      <c r="B143" s="25" t="s">
        <v>392</v>
      </c>
      <c r="C143" s="28">
        <v>0</v>
      </c>
      <c r="D143" s="32">
        <f t="shared" si="0"/>
        <v>0</v>
      </c>
    </row>
    <row r="144" spans="1:4">
      <c r="A144" s="27">
        <v>5260</v>
      </c>
      <c r="B144" s="25" t="s">
        <v>393</v>
      </c>
      <c r="C144" s="28">
        <v>0</v>
      </c>
      <c r="D144" s="32">
        <f t="shared" si="0"/>
        <v>0</v>
      </c>
    </row>
    <row r="145" spans="1:4">
      <c r="A145" s="27">
        <v>5261</v>
      </c>
      <c r="B145" s="25" t="s">
        <v>394</v>
      </c>
      <c r="C145" s="28">
        <v>0</v>
      </c>
      <c r="D145" s="32">
        <f t="shared" si="0"/>
        <v>0</v>
      </c>
    </row>
    <row r="146" spans="1:4">
      <c r="A146" s="27">
        <v>5262</v>
      </c>
      <c r="B146" s="25" t="s">
        <v>395</v>
      </c>
      <c r="C146" s="28">
        <v>0</v>
      </c>
      <c r="D146" s="32">
        <f t="shared" si="0"/>
        <v>0</v>
      </c>
    </row>
    <row r="147" spans="1:4">
      <c r="A147" s="27">
        <v>5270</v>
      </c>
      <c r="B147" s="25" t="s">
        <v>396</v>
      </c>
      <c r="C147" s="28">
        <v>0</v>
      </c>
      <c r="D147" s="32">
        <f t="shared" si="0"/>
        <v>0</v>
      </c>
    </row>
    <row r="148" spans="1:4">
      <c r="A148" s="27">
        <v>5271</v>
      </c>
      <c r="B148" s="25" t="s">
        <v>397</v>
      </c>
      <c r="C148" s="28">
        <v>0</v>
      </c>
      <c r="D148" s="32">
        <f t="shared" si="0"/>
        <v>0</v>
      </c>
    </row>
    <row r="149" spans="1:4">
      <c r="A149" s="27">
        <v>5280</v>
      </c>
      <c r="B149" s="25" t="s">
        <v>398</v>
      </c>
      <c r="C149" s="28">
        <v>0</v>
      </c>
      <c r="D149" s="32">
        <f t="shared" si="0"/>
        <v>0</v>
      </c>
    </row>
    <row r="150" spans="1:4">
      <c r="A150" s="27">
        <v>5281</v>
      </c>
      <c r="B150" s="25" t="s">
        <v>399</v>
      </c>
      <c r="C150" s="28">
        <v>0</v>
      </c>
      <c r="D150" s="32">
        <f t="shared" si="0"/>
        <v>0</v>
      </c>
    </row>
    <row r="151" spans="1:4">
      <c r="A151" s="27">
        <v>5282</v>
      </c>
      <c r="B151" s="25" t="s">
        <v>400</v>
      </c>
      <c r="C151" s="28">
        <v>0</v>
      </c>
      <c r="D151" s="32">
        <f t="shared" si="0"/>
        <v>0</v>
      </c>
    </row>
    <row r="152" spans="1:4">
      <c r="A152" s="27">
        <v>5283</v>
      </c>
      <c r="B152" s="25" t="s">
        <v>401</v>
      </c>
      <c r="C152" s="28">
        <v>0</v>
      </c>
      <c r="D152" s="32">
        <f t="shared" si="0"/>
        <v>0</v>
      </c>
    </row>
    <row r="153" spans="1:4">
      <c r="A153" s="27">
        <v>5284</v>
      </c>
      <c r="B153" s="25" t="s">
        <v>402</v>
      </c>
      <c r="C153" s="28">
        <v>0</v>
      </c>
      <c r="D153" s="32">
        <f t="shared" si="0"/>
        <v>0</v>
      </c>
    </row>
    <row r="154" spans="1:4">
      <c r="A154" s="27">
        <v>5285</v>
      </c>
      <c r="B154" s="25" t="s">
        <v>403</v>
      </c>
      <c r="C154" s="28">
        <v>0</v>
      </c>
      <c r="D154" s="32">
        <f t="shared" si="0"/>
        <v>0</v>
      </c>
    </row>
    <row r="155" spans="1:4">
      <c r="A155" s="27">
        <v>5290</v>
      </c>
      <c r="B155" s="25" t="s">
        <v>404</v>
      </c>
      <c r="C155" s="28">
        <v>0</v>
      </c>
      <c r="D155" s="32">
        <f t="shared" si="0"/>
        <v>0</v>
      </c>
    </row>
    <row r="156" spans="1:4">
      <c r="A156" s="27">
        <v>5291</v>
      </c>
      <c r="B156" s="25" t="s">
        <v>405</v>
      </c>
      <c r="C156" s="28">
        <v>0</v>
      </c>
      <c r="D156" s="32">
        <f t="shared" si="0"/>
        <v>0</v>
      </c>
    </row>
    <row r="157" spans="1:4">
      <c r="A157" s="27">
        <v>5292</v>
      </c>
      <c r="B157" s="25" t="s">
        <v>406</v>
      </c>
      <c r="C157" s="28">
        <v>0</v>
      </c>
      <c r="D157" s="32">
        <f t="shared" si="0"/>
        <v>0</v>
      </c>
    </row>
    <row r="158" spans="1:4">
      <c r="A158" s="27">
        <v>5300</v>
      </c>
      <c r="B158" s="25" t="s">
        <v>407</v>
      </c>
      <c r="C158" s="28">
        <v>0</v>
      </c>
      <c r="D158" s="32">
        <f t="shared" si="0"/>
        <v>0</v>
      </c>
    </row>
    <row r="159" spans="1:4">
      <c r="A159" s="27">
        <v>5310</v>
      </c>
      <c r="B159" s="25" t="s">
        <v>311</v>
      </c>
      <c r="C159" s="28">
        <v>0</v>
      </c>
      <c r="D159" s="32">
        <f t="shared" si="0"/>
        <v>0</v>
      </c>
    </row>
    <row r="160" spans="1:4">
      <c r="A160" s="27">
        <v>5311</v>
      </c>
      <c r="B160" s="25" t="s">
        <v>408</v>
      </c>
      <c r="C160" s="28">
        <v>0</v>
      </c>
      <c r="D160" s="32">
        <f t="shared" si="0"/>
        <v>0</v>
      </c>
    </row>
    <row r="161" spans="1:4">
      <c r="A161" s="27">
        <v>5312</v>
      </c>
      <c r="B161" s="25" t="s">
        <v>409</v>
      </c>
      <c r="C161" s="28">
        <v>0</v>
      </c>
      <c r="D161" s="32">
        <f t="shared" si="0"/>
        <v>0</v>
      </c>
    </row>
    <row r="162" spans="1:4">
      <c r="A162" s="27">
        <v>5320</v>
      </c>
      <c r="B162" s="25" t="s">
        <v>312</v>
      </c>
      <c r="C162" s="28">
        <v>0</v>
      </c>
      <c r="D162" s="32">
        <f t="shared" ref="D162:D217" si="1">C162/$C$96</f>
        <v>0</v>
      </c>
    </row>
    <row r="163" spans="1:4">
      <c r="A163" s="27">
        <v>5321</v>
      </c>
      <c r="B163" s="25" t="s">
        <v>410</v>
      </c>
      <c r="C163" s="28">
        <v>0</v>
      </c>
      <c r="D163" s="32">
        <f t="shared" si="1"/>
        <v>0</v>
      </c>
    </row>
    <row r="164" spans="1:4">
      <c r="A164" s="27">
        <v>5322</v>
      </c>
      <c r="B164" s="25" t="s">
        <v>411</v>
      </c>
      <c r="C164" s="28">
        <v>0</v>
      </c>
      <c r="D164" s="32">
        <f t="shared" si="1"/>
        <v>0</v>
      </c>
    </row>
    <row r="165" spans="1:4">
      <c r="A165" s="27">
        <v>5330</v>
      </c>
      <c r="B165" s="25" t="s">
        <v>313</v>
      </c>
      <c r="C165" s="28">
        <v>0</v>
      </c>
      <c r="D165" s="32">
        <f t="shared" si="1"/>
        <v>0</v>
      </c>
    </row>
    <row r="166" spans="1:4">
      <c r="A166" s="27">
        <v>5331</v>
      </c>
      <c r="B166" s="25" t="s">
        <v>412</v>
      </c>
      <c r="C166" s="28">
        <v>0</v>
      </c>
      <c r="D166" s="32">
        <f t="shared" si="1"/>
        <v>0</v>
      </c>
    </row>
    <row r="167" spans="1:4">
      <c r="A167" s="27">
        <v>5332</v>
      </c>
      <c r="B167" s="25" t="s">
        <v>413</v>
      </c>
      <c r="C167" s="28">
        <v>0</v>
      </c>
      <c r="D167" s="32">
        <f t="shared" si="1"/>
        <v>0</v>
      </c>
    </row>
    <row r="168" spans="1:4">
      <c r="A168" s="27">
        <v>5400</v>
      </c>
      <c r="B168" s="25" t="s">
        <v>414</v>
      </c>
      <c r="C168" s="28">
        <v>0</v>
      </c>
      <c r="D168" s="32">
        <f t="shared" si="1"/>
        <v>0</v>
      </c>
    </row>
    <row r="169" spans="1:4">
      <c r="A169" s="27">
        <v>5410</v>
      </c>
      <c r="B169" s="25" t="s">
        <v>415</v>
      </c>
      <c r="C169" s="28">
        <v>0</v>
      </c>
      <c r="D169" s="32">
        <f t="shared" si="1"/>
        <v>0</v>
      </c>
    </row>
    <row r="170" spans="1:4">
      <c r="A170" s="27">
        <v>5411</v>
      </c>
      <c r="B170" s="25" t="s">
        <v>416</v>
      </c>
      <c r="C170" s="28">
        <v>0</v>
      </c>
      <c r="D170" s="32">
        <f t="shared" si="1"/>
        <v>0</v>
      </c>
    </row>
    <row r="171" spans="1:4">
      <c r="A171" s="27">
        <v>5412</v>
      </c>
      <c r="B171" s="25" t="s">
        <v>417</v>
      </c>
      <c r="C171" s="28">
        <v>0</v>
      </c>
      <c r="D171" s="32">
        <f t="shared" si="1"/>
        <v>0</v>
      </c>
    </row>
    <row r="172" spans="1:4">
      <c r="A172" s="27">
        <v>5420</v>
      </c>
      <c r="B172" s="25" t="s">
        <v>418</v>
      </c>
      <c r="C172" s="28">
        <v>0</v>
      </c>
      <c r="D172" s="32">
        <f t="shared" si="1"/>
        <v>0</v>
      </c>
    </row>
    <row r="173" spans="1:4">
      <c r="A173" s="27">
        <v>5421</v>
      </c>
      <c r="B173" s="25" t="s">
        <v>419</v>
      </c>
      <c r="C173" s="28">
        <v>0</v>
      </c>
      <c r="D173" s="32">
        <f t="shared" si="1"/>
        <v>0</v>
      </c>
    </row>
    <row r="174" spans="1:4">
      <c r="A174" s="27">
        <v>5422</v>
      </c>
      <c r="B174" s="25" t="s">
        <v>420</v>
      </c>
      <c r="C174" s="28">
        <v>0</v>
      </c>
      <c r="D174" s="32">
        <f t="shared" si="1"/>
        <v>0</v>
      </c>
    </row>
    <row r="175" spans="1:4">
      <c r="A175" s="27">
        <v>5430</v>
      </c>
      <c r="B175" s="25" t="s">
        <v>421</v>
      </c>
      <c r="C175" s="28">
        <v>0</v>
      </c>
      <c r="D175" s="32">
        <f t="shared" si="1"/>
        <v>0</v>
      </c>
    </row>
    <row r="176" spans="1:4">
      <c r="A176" s="27">
        <v>5431</v>
      </c>
      <c r="B176" s="25" t="s">
        <v>422</v>
      </c>
      <c r="C176" s="28">
        <v>0</v>
      </c>
      <c r="D176" s="32">
        <f t="shared" si="1"/>
        <v>0</v>
      </c>
    </row>
    <row r="177" spans="1:4">
      <c r="A177" s="27">
        <v>5432</v>
      </c>
      <c r="B177" s="25" t="s">
        <v>423</v>
      </c>
      <c r="C177" s="28">
        <v>0</v>
      </c>
      <c r="D177" s="32">
        <f t="shared" si="1"/>
        <v>0</v>
      </c>
    </row>
    <row r="178" spans="1:4">
      <c r="A178" s="27">
        <v>5440</v>
      </c>
      <c r="B178" s="25" t="s">
        <v>424</v>
      </c>
      <c r="C178" s="28">
        <v>0</v>
      </c>
      <c r="D178" s="32">
        <f t="shared" si="1"/>
        <v>0</v>
      </c>
    </row>
    <row r="179" spans="1:4">
      <c r="A179" s="27">
        <v>5441</v>
      </c>
      <c r="B179" s="25" t="s">
        <v>424</v>
      </c>
      <c r="C179" s="28">
        <v>0</v>
      </c>
      <c r="D179" s="32">
        <f t="shared" si="1"/>
        <v>0</v>
      </c>
    </row>
    <row r="180" spans="1:4">
      <c r="A180" s="27">
        <v>5450</v>
      </c>
      <c r="B180" s="25" t="s">
        <v>425</v>
      </c>
      <c r="C180" s="28">
        <v>0</v>
      </c>
      <c r="D180" s="32">
        <f t="shared" si="1"/>
        <v>0</v>
      </c>
    </row>
    <row r="181" spans="1:4">
      <c r="A181" s="27">
        <v>5451</v>
      </c>
      <c r="B181" s="25" t="s">
        <v>426</v>
      </c>
      <c r="C181" s="28">
        <v>0</v>
      </c>
      <c r="D181" s="32">
        <f t="shared" si="1"/>
        <v>0</v>
      </c>
    </row>
    <row r="182" spans="1:4">
      <c r="A182" s="27">
        <v>5452</v>
      </c>
      <c r="B182" s="25" t="s">
        <v>427</v>
      </c>
      <c r="C182" s="28">
        <v>0</v>
      </c>
      <c r="D182" s="32">
        <f t="shared" si="1"/>
        <v>0</v>
      </c>
    </row>
    <row r="183" spans="1:4">
      <c r="A183" s="27">
        <v>5500</v>
      </c>
      <c r="B183" s="25" t="s">
        <v>428</v>
      </c>
      <c r="C183" s="99">
        <f>+C184+C193+C196+C202+C204+C206</f>
        <v>9300978.1199999992</v>
      </c>
      <c r="D183" s="32">
        <f t="shared" si="1"/>
        <v>0.13133775901483666</v>
      </c>
    </row>
    <row r="184" spans="1:4">
      <c r="A184" s="27">
        <v>5510</v>
      </c>
      <c r="B184" s="25" t="s">
        <v>429</v>
      </c>
      <c r="C184" s="99">
        <f>SUM(C185:C192)</f>
        <v>9300978.1199999992</v>
      </c>
      <c r="D184" s="32">
        <f t="shared" si="1"/>
        <v>0.13133775901483666</v>
      </c>
    </row>
    <row r="185" spans="1:4">
      <c r="A185" s="27">
        <v>5511</v>
      </c>
      <c r="B185" s="25" t="s">
        <v>430</v>
      </c>
      <c r="C185" s="28">
        <v>0</v>
      </c>
      <c r="D185" s="32">
        <f t="shared" si="1"/>
        <v>0</v>
      </c>
    </row>
    <row r="186" spans="1:4">
      <c r="A186" s="27">
        <v>5512</v>
      </c>
      <c r="B186" s="25" t="s">
        <v>431</v>
      </c>
      <c r="C186" s="28">
        <v>0</v>
      </c>
      <c r="D186" s="32">
        <f t="shared" si="1"/>
        <v>0</v>
      </c>
    </row>
    <row r="187" spans="1:4">
      <c r="A187" s="27">
        <v>5513</v>
      </c>
      <c r="B187" s="25" t="s">
        <v>432</v>
      </c>
      <c r="C187" s="99">
        <v>9300978.1199999992</v>
      </c>
      <c r="D187" s="32">
        <f t="shared" si="1"/>
        <v>0.13133775901483666</v>
      </c>
    </row>
    <row r="188" spans="1:4">
      <c r="A188" s="27">
        <v>5514</v>
      </c>
      <c r="B188" s="25" t="s">
        <v>433</v>
      </c>
      <c r="C188" s="28">
        <v>0</v>
      </c>
      <c r="D188" s="32">
        <f t="shared" si="1"/>
        <v>0</v>
      </c>
    </row>
    <row r="189" spans="1:4">
      <c r="A189" s="27">
        <v>5515</v>
      </c>
      <c r="B189" s="25" t="s">
        <v>434</v>
      </c>
      <c r="C189" s="28">
        <v>0</v>
      </c>
      <c r="D189" s="32">
        <f t="shared" si="1"/>
        <v>0</v>
      </c>
    </row>
    <row r="190" spans="1:4">
      <c r="A190" s="27">
        <v>5516</v>
      </c>
      <c r="B190" s="25" t="s">
        <v>435</v>
      </c>
      <c r="C190" s="28">
        <v>0</v>
      </c>
      <c r="D190" s="32">
        <f t="shared" si="1"/>
        <v>0</v>
      </c>
    </row>
    <row r="191" spans="1:4">
      <c r="A191" s="27">
        <v>5517</v>
      </c>
      <c r="B191" s="25" t="s">
        <v>436</v>
      </c>
      <c r="C191" s="28">
        <v>0</v>
      </c>
      <c r="D191" s="32">
        <f t="shared" si="1"/>
        <v>0</v>
      </c>
    </row>
    <row r="192" spans="1:4">
      <c r="A192" s="27">
        <v>5518</v>
      </c>
      <c r="B192" s="25" t="s">
        <v>437</v>
      </c>
      <c r="C192" s="28">
        <v>0</v>
      </c>
      <c r="D192" s="32">
        <f t="shared" si="1"/>
        <v>0</v>
      </c>
    </row>
    <row r="193" spans="1:4">
      <c r="A193" s="27">
        <v>5520</v>
      </c>
      <c r="B193" s="25" t="s">
        <v>438</v>
      </c>
      <c r="C193" s="28">
        <v>0</v>
      </c>
      <c r="D193" s="32">
        <f t="shared" si="1"/>
        <v>0</v>
      </c>
    </row>
    <row r="194" spans="1:4">
      <c r="A194" s="27">
        <v>5521</v>
      </c>
      <c r="B194" s="25" t="s">
        <v>439</v>
      </c>
      <c r="C194" s="28">
        <v>0</v>
      </c>
      <c r="D194" s="32">
        <f t="shared" si="1"/>
        <v>0</v>
      </c>
    </row>
    <row r="195" spans="1:4">
      <c r="A195" s="27">
        <v>5522</v>
      </c>
      <c r="B195" s="25" t="s">
        <v>440</v>
      </c>
      <c r="C195" s="28">
        <v>0</v>
      </c>
      <c r="D195" s="32">
        <f t="shared" si="1"/>
        <v>0</v>
      </c>
    </row>
    <row r="196" spans="1:4">
      <c r="A196" s="27">
        <v>5530</v>
      </c>
      <c r="B196" s="25" t="s">
        <v>441</v>
      </c>
      <c r="C196" s="28">
        <v>0</v>
      </c>
      <c r="D196" s="32">
        <f t="shared" si="1"/>
        <v>0</v>
      </c>
    </row>
    <row r="197" spans="1:4">
      <c r="A197" s="27">
        <v>5531</v>
      </c>
      <c r="B197" s="25" t="s">
        <v>442</v>
      </c>
      <c r="C197" s="28">
        <v>0</v>
      </c>
      <c r="D197" s="32">
        <f t="shared" si="1"/>
        <v>0</v>
      </c>
    </row>
    <row r="198" spans="1:4">
      <c r="A198" s="27">
        <v>5532</v>
      </c>
      <c r="B198" s="25" t="s">
        <v>443</v>
      </c>
      <c r="C198" s="28">
        <v>0</v>
      </c>
      <c r="D198" s="32">
        <f t="shared" si="1"/>
        <v>0</v>
      </c>
    </row>
    <row r="199" spans="1:4">
      <c r="A199" s="27">
        <v>5533</v>
      </c>
      <c r="B199" s="25" t="s">
        <v>444</v>
      </c>
      <c r="C199" s="28">
        <v>0</v>
      </c>
      <c r="D199" s="32">
        <f t="shared" si="1"/>
        <v>0</v>
      </c>
    </row>
    <row r="200" spans="1:4">
      <c r="A200" s="27">
        <v>5534</v>
      </c>
      <c r="B200" s="25" t="s">
        <v>445</v>
      </c>
      <c r="C200" s="28">
        <v>0</v>
      </c>
      <c r="D200" s="32">
        <f t="shared" si="1"/>
        <v>0</v>
      </c>
    </row>
    <row r="201" spans="1:4">
      <c r="A201" s="27">
        <v>5535</v>
      </c>
      <c r="B201" s="25" t="s">
        <v>446</v>
      </c>
      <c r="C201" s="28">
        <v>0</v>
      </c>
      <c r="D201" s="32">
        <f t="shared" si="1"/>
        <v>0</v>
      </c>
    </row>
    <row r="202" spans="1:4">
      <c r="A202" s="27">
        <v>5540</v>
      </c>
      <c r="B202" s="25" t="s">
        <v>447</v>
      </c>
      <c r="C202" s="28">
        <v>0</v>
      </c>
      <c r="D202" s="32">
        <f t="shared" si="1"/>
        <v>0</v>
      </c>
    </row>
    <row r="203" spans="1:4">
      <c r="A203" s="27">
        <v>5541</v>
      </c>
      <c r="B203" s="25" t="s">
        <v>447</v>
      </c>
      <c r="C203" s="28">
        <v>0</v>
      </c>
      <c r="D203" s="32">
        <f t="shared" si="1"/>
        <v>0</v>
      </c>
    </row>
    <row r="204" spans="1:4">
      <c r="A204" s="27">
        <v>5550</v>
      </c>
      <c r="B204" s="25" t="s">
        <v>448</v>
      </c>
      <c r="C204" s="28">
        <v>0</v>
      </c>
      <c r="D204" s="32">
        <f t="shared" si="1"/>
        <v>0</v>
      </c>
    </row>
    <row r="205" spans="1:4">
      <c r="A205" s="27">
        <v>5551</v>
      </c>
      <c r="B205" s="25" t="s">
        <v>448</v>
      </c>
      <c r="C205" s="28">
        <v>0</v>
      </c>
      <c r="D205" s="32">
        <f t="shared" si="1"/>
        <v>0</v>
      </c>
    </row>
    <row r="206" spans="1:4">
      <c r="A206" s="27">
        <v>5590</v>
      </c>
      <c r="B206" s="25" t="s">
        <v>449</v>
      </c>
      <c r="C206" s="28">
        <v>0</v>
      </c>
      <c r="D206" s="32">
        <f t="shared" si="1"/>
        <v>0</v>
      </c>
    </row>
    <row r="207" spans="1:4">
      <c r="A207" s="27">
        <v>5591</v>
      </c>
      <c r="B207" s="25" t="s">
        <v>450</v>
      </c>
      <c r="C207" s="28">
        <v>0</v>
      </c>
      <c r="D207" s="32">
        <f t="shared" si="1"/>
        <v>0</v>
      </c>
    </row>
    <row r="208" spans="1:4">
      <c r="A208" s="27">
        <v>5592</v>
      </c>
      <c r="B208" s="25" t="s">
        <v>451</v>
      </c>
      <c r="C208" s="28">
        <v>0</v>
      </c>
      <c r="D208" s="32">
        <f t="shared" si="1"/>
        <v>0</v>
      </c>
    </row>
    <row r="209" spans="1:4">
      <c r="A209" s="27">
        <v>5593</v>
      </c>
      <c r="B209" s="25" t="s">
        <v>452</v>
      </c>
      <c r="C209" s="28">
        <v>0</v>
      </c>
      <c r="D209" s="32">
        <f t="shared" si="1"/>
        <v>0</v>
      </c>
    </row>
    <row r="210" spans="1:4">
      <c r="A210" s="27">
        <v>5594</v>
      </c>
      <c r="B210" s="25" t="s">
        <v>453</v>
      </c>
      <c r="C210" s="28">
        <v>0</v>
      </c>
      <c r="D210" s="32">
        <f t="shared" si="1"/>
        <v>0</v>
      </c>
    </row>
    <row r="211" spans="1:4">
      <c r="A211" s="27">
        <v>5595</v>
      </c>
      <c r="B211" s="25" t="s">
        <v>454</v>
      </c>
      <c r="C211" s="28">
        <v>0</v>
      </c>
      <c r="D211" s="32">
        <f t="shared" si="1"/>
        <v>0</v>
      </c>
    </row>
    <row r="212" spans="1:4">
      <c r="A212" s="27">
        <v>5596</v>
      </c>
      <c r="B212" s="25" t="s">
        <v>344</v>
      </c>
      <c r="C212" s="28">
        <v>0</v>
      </c>
      <c r="D212" s="32">
        <f t="shared" si="1"/>
        <v>0</v>
      </c>
    </row>
    <row r="213" spans="1:4">
      <c r="A213" s="27">
        <v>5597</v>
      </c>
      <c r="B213" s="25" t="s">
        <v>455</v>
      </c>
      <c r="C213" s="28">
        <v>0</v>
      </c>
      <c r="D213" s="32">
        <f t="shared" si="1"/>
        <v>0</v>
      </c>
    </row>
    <row r="214" spans="1:4">
      <c r="A214" s="27">
        <v>5599</v>
      </c>
      <c r="B214" s="25" t="s">
        <v>456</v>
      </c>
      <c r="C214" s="28">
        <v>0</v>
      </c>
      <c r="D214" s="32">
        <f t="shared" si="1"/>
        <v>0</v>
      </c>
    </row>
    <row r="215" spans="1:4">
      <c r="A215" s="27">
        <v>5600</v>
      </c>
      <c r="B215" s="25" t="s">
        <v>457</v>
      </c>
      <c r="C215" s="28">
        <v>0</v>
      </c>
      <c r="D215" s="32">
        <f t="shared" si="1"/>
        <v>0</v>
      </c>
    </row>
    <row r="216" spans="1:4">
      <c r="A216" s="27">
        <v>5610</v>
      </c>
      <c r="B216" s="25" t="s">
        <v>458</v>
      </c>
      <c r="C216" s="28">
        <v>0</v>
      </c>
      <c r="D216" s="32">
        <f t="shared" si="1"/>
        <v>0</v>
      </c>
    </row>
    <row r="217" spans="1:4">
      <c r="A217" s="27">
        <v>5611</v>
      </c>
      <c r="B217" s="25" t="s">
        <v>459</v>
      </c>
      <c r="C217" s="28">
        <v>0</v>
      </c>
      <c r="D217" s="32">
        <f t="shared" si="1"/>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paperSize="9" scale="52"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E27"/>
  <sheetViews>
    <sheetView view="pageBreakPreview" zoomScale="130" zoomScaleNormal="100" zoomScaleSheetLayoutView="130" workbookViewId="0">
      <selection activeCell="B178" sqref="B178"/>
    </sheetView>
  </sheetViews>
  <sheetFormatPr baseColWidth="10" defaultColWidth="9.140625" defaultRowHeight="11.25"/>
  <cols>
    <col min="1" max="1" width="10" style="35" customWidth="1"/>
    <col min="2" max="2" width="48.140625" style="35" customWidth="1"/>
    <col min="3" max="3" width="22.85546875" style="35" customWidth="1"/>
    <col min="4" max="5" width="16.7109375" style="35" customWidth="1"/>
    <col min="6" max="16384" width="9.140625" style="35"/>
  </cols>
  <sheetData>
    <row r="1" spans="1:5" ht="18.95" customHeight="1">
      <c r="A1" s="757" t="str">
        <f>'ESF-BOMBEROS'!A1</f>
        <v>PATRONATO DE NOMBEROS DE LEON GTO.</v>
      </c>
      <c r="B1" s="757"/>
      <c r="C1" s="757"/>
      <c r="D1" s="33" t="s">
        <v>42</v>
      </c>
      <c r="E1" s="34">
        <f>'ESF-BOMBEROS'!H1</f>
        <v>2018</v>
      </c>
    </row>
    <row r="2" spans="1:5" ht="18.95" customHeight="1">
      <c r="A2" s="757" t="s">
        <v>460</v>
      </c>
      <c r="B2" s="757"/>
      <c r="C2" s="757"/>
      <c r="D2" s="33" t="s">
        <v>44</v>
      </c>
      <c r="E2" s="34" t="str">
        <f>'ESF-BOMBEROS'!H2</f>
        <v>Anual</v>
      </c>
    </row>
    <row r="3" spans="1:5" ht="18.95" customHeight="1">
      <c r="A3" s="757" t="str">
        <f>'ESF-BOMBEROS'!A3</f>
        <v>Correspondiente del 01 de Enero al 31 de Diciembre de 2018</v>
      </c>
      <c r="B3" s="757"/>
      <c r="C3" s="757"/>
      <c r="D3" s="33" t="s">
        <v>47</v>
      </c>
      <c r="E3" s="34">
        <f>'ESF-BOMBEROS'!H3</f>
        <v>1</v>
      </c>
    </row>
    <row r="5" spans="1:5">
      <c r="A5" s="36" t="s">
        <v>108</v>
      </c>
      <c r="B5" s="37"/>
      <c r="C5" s="37"/>
      <c r="D5" s="37"/>
      <c r="E5" s="37"/>
    </row>
    <row r="6" spans="1:5">
      <c r="A6" s="37" t="s">
        <v>461</v>
      </c>
      <c r="B6" s="37"/>
      <c r="C6" s="37"/>
      <c r="D6" s="37"/>
      <c r="E6" s="37"/>
    </row>
    <row r="7" spans="1:5">
      <c r="A7" s="38" t="s">
        <v>110</v>
      </c>
      <c r="B7" s="38" t="s">
        <v>111</v>
      </c>
      <c r="C7" s="38" t="s">
        <v>112</v>
      </c>
      <c r="D7" s="38" t="s">
        <v>113</v>
      </c>
      <c r="E7" s="38" t="s">
        <v>234</v>
      </c>
    </row>
    <row r="8" spans="1:5">
      <c r="A8" s="39">
        <v>3110</v>
      </c>
      <c r="B8" s="35" t="s">
        <v>312</v>
      </c>
      <c r="C8" s="40">
        <v>19972929.789999999</v>
      </c>
      <c r="D8" s="35" t="s">
        <v>1628</v>
      </c>
      <c r="E8" s="35" t="s">
        <v>1629</v>
      </c>
    </row>
    <row r="9" spans="1:5">
      <c r="A9" s="39">
        <v>3120</v>
      </c>
      <c r="B9" s="35" t="s">
        <v>463</v>
      </c>
      <c r="C9" s="40">
        <v>0</v>
      </c>
    </row>
    <row r="10" spans="1:5">
      <c r="A10" s="39">
        <v>3130</v>
      </c>
      <c r="B10" s="35" t="s">
        <v>464</v>
      </c>
      <c r="C10" s="40">
        <v>0</v>
      </c>
    </row>
    <row r="12" spans="1:5">
      <c r="A12" s="37" t="s">
        <v>465</v>
      </c>
      <c r="B12" s="37"/>
      <c r="C12" s="37"/>
      <c r="D12" s="37"/>
      <c r="E12" s="37"/>
    </row>
    <row r="13" spans="1:5">
      <c r="A13" s="38" t="s">
        <v>110</v>
      </c>
      <c r="B13" s="38" t="s">
        <v>111</v>
      </c>
      <c r="C13" s="38" t="s">
        <v>112</v>
      </c>
      <c r="D13" s="38" t="s">
        <v>466</v>
      </c>
      <c r="E13" s="38"/>
    </row>
    <row r="14" spans="1:5" ht="22.5">
      <c r="A14" s="39">
        <v>3210</v>
      </c>
      <c r="B14" s="35" t="s">
        <v>467</v>
      </c>
      <c r="C14" s="40">
        <v>698131.09999999404</v>
      </c>
      <c r="E14" s="318" t="s">
        <v>1630</v>
      </c>
    </row>
    <row r="15" spans="1:5" ht="22.5">
      <c r="A15" s="39">
        <v>3220</v>
      </c>
      <c r="B15" s="35" t="s">
        <v>468</v>
      </c>
      <c r="C15" s="40">
        <v>14850924.99</v>
      </c>
      <c r="E15" s="318" t="s">
        <v>1630</v>
      </c>
    </row>
    <row r="16" spans="1:5">
      <c r="A16" s="39">
        <v>3230</v>
      </c>
      <c r="B16" s="35" t="s">
        <v>469</v>
      </c>
      <c r="C16" s="40">
        <v>0</v>
      </c>
      <c r="E16" s="318"/>
    </row>
    <row r="17" spans="1:3">
      <c r="A17" s="39">
        <v>3231</v>
      </c>
      <c r="B17" s="35" t="s">
        <v>470</v>
      </c>
      <c r="C17" s="40">
        <v>0</v>
      </c>
    </row>
    <row r="18" spans="1:3">
      <c r="A18" s="39">
        <v>3232</v>
      </c>
      <c r="B18" s="35" t="s">
        <v>471</v>
      </c>
      <c r="C18" s="40">
        <v>0</v>
      </c>
    </row>
    <row r="19" spans="1:3">
      <c r="A19" s="39">
        <v>3233</v>
      </c>
      <c r="B19" s="35" t="s">
        <v>472</v>
      </c>
      <c r="C19" s="40">
        <v>0</v>
      </c>
    </row>
    <row r="20" spans="1:3">
      <c r="A20" s="39">
        <v>3239</v>
      </c>
      <c r="B20" s="35" t="s">
        <v>473</v>
      </c>
      <c r="C20" s="40">
        <v>0</v>
      </c>
    </row>
    <row r="21" spans="1:3">
      <c r="A21" s="39">
        <v>3240</v>
      </c>
      <c r="B21" s="35" t="s">
        <v>474</v>
      </c>
      <c r="C21" s="40">
        <v>0</v>
      </c>
    </row>
    <row r="22" spans="1:3">
      <c r="A22" s="39">
        <v>3241</v>
      </c>
      <c r="B22" s="35" t="s">
        <v>475</v>
      </c>
      <c r="C22" s="40">
        <v>0</v>
      </c>
    </row>
    <row r="23" spans="1:3">
      <c r="A23" s="39">
        <v>3242</v>
      </c>
      <c r="B23" s="35" t="s">
        <v>476</v>
      </c>
      <c r="C23" s="40">
        <v>0</v>
      </c>
    </row>
    <row r="24" spans="1:3">
      <c r="A24" s="39">
        <v>3243</v>
      </c>
      <c r="B24" s="35" t="s">
        <v>477</v>
      </c>
      <c r="C24" s="40">
        <v>0</v>
      </c>
    </row>
    <row r="25" spans="1:3">
      <c r="A25" s="39">
        <v>3250</v>
      </c>
      <c r="B25" s="35" t="s">
        <v>478</v>
      </c>
      <c r="C25" s="40">
        <v>0</v>
      </c>
    </row>
    <row r="26" spans="1:3">
      <c r="A26" s="39">
        <v>3251</v>
      </c>
      <c r="B26" s="35" t="s">
        <v>479</v>
      </c>
      <c r="C26" s="40">
        <v>0</v>
      </c>
    </row>
    <row r="27" spans="1:3">
      <c r="A27" s="39">
        <v>3252</v>
      </c>
      <c r="B27" s="35" t="s">
        <v>480</v>
      </c>
      <c r="C27" s="40">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paperSize="9" scale="76"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99"/>
  <sheetViews>
    <sheetView view="pageBreakPreview" topLeftCell="A34" zoomScaleNormal="100" zoomScaleSheetLayoutView="100" workbookViewId="0">
      <selection activeCell="B178" sqref="B178"/>
    </sheetView>
  </sheetViews>
  <sheetFormatPr baseColWidth="10" defaultColWidth="9.140625" defaultRowHeight="11.25"/>
  <cols>
    <col min="1" max="1" width="18" style="35" customWidth="1"/>
    <col min="2" max="2" width="63.42578125" style="35" bestFit="1" customWidth="1"/>
    <col min="3" max="3" width="15.28515625" style="35" bestFit="1" customWidth="1"/>
    <col min="4" max="4" width="16.42578125" style="35" bestFit="1" customWidth="1"/>
    <col min="5" max="5" width="19.140625" style="35" customWidth="1"/>
    <col min="6" max="6" width="17.7109375" style="35" customWidth="1"/>
    <col min="7" max="7" width="19.140625" style="35" customWidth="1"/>
    <col min="8" max="8" width="10" style="35" bestFit="1" customWidth="1"/>
    <col min="9" max="10" width="9.140625" style="35" customWidth="1"/>
    <col min="11" max="11" width="10.85546875" style="35" bestFit="1" customWidth="1"/>
    <col min="12" max="16384" width="9.140625" style="35"/>
  </cols>
  <sheetData>
    <row r="1" spans="1:11" s="41" customFormat="1" ht="18.95" customHeight="1">
      <c r="A1" s="751" t="str">
        <f>'ESF-BOMBEROS'!A1</f>
        <v>PATRONATO DE NOMBEROS DE LEON GTO.</v>
      </c>
      <c r="B1" s="751"/>
      <c r="C1" s="751"/>
      <c r="D1" s="33" t="s">
        <v>42</v>
      </c>
      <c r="E1" s="34">
        <f>'ESF-BOMBEROS'!H1</f>
        <v>2018</v>
      </c>
    </row>
    <row r="2" spans="1:11" s="41" customFormat="1" ht="18.95" customHeight="1">
      <c r="A2" s="751" t="s">
        <v>481</v>
      </c>
      <c r="B2" s="751"/>
      <c r="C2" s="751"/>
      <c r="D2" s="33" t="s">
        <v>44</v>
      </c>
      <c r="E2" s="34" t="str">
        <f>'ESF-BOMBEROS'!H2</f>
        <v>Anual</v>
      </c>
    </row>
    <row r="3" spans="1:11" s="41" customFormat="1" ht="18.95" customHeight="1">
      <c r="A3" s="751" t="str">
        <f>'ESF-BOMBEROS'!A3</f>
        <v>Correspondiente del 01 de Enero al 31 de Diciembre de 2018</v>
      </c>
      <c r="B3" s="751"/>
      <c r="C3" s="751"/>
      <c r="D3" s="33" t="s">
        <v>47</v>
      </c>
      <c r="E3" s="34">
        <f>'ESF-BOMBEROS'!H3</f>
        <v>1</v>
      </c>
    </row>
    <row r="4" spans="1:11">
      <c r="A4" s="36" t="s">
        <v>108</v>
      </c>
      <c r="B4" s="37"/>
      <c r="C4" s="37"/>
      <c r="D4" s="37"/>
      <c r="E4" s="37"/>
    </row>
    <row r="5" spans="1:11">
      <c r="F5" s="102"/>
      <c r="G5" s="102"/>
      <c r="H5" s="102"/>
      <c r="I5" s="102"/>
      <c r="J5" s="102"/>
      <c r="K5" s="102"/>
    </row>
    <row r="6" spans="1:11">
      <c r="A6" s="37" t="s">
        <v>482</v>
      </c>
      <c r="B6" s="37"/>
      <c r="C6" s="37"/>
      <c r="D6" s="37"/>
      <c r="E6" s="37"/>
      <c r="F6" s="102"/>
      <c r="G6" s="102"/>
      <c r="H6" s="102"/>
      <c r="I6" s="102"/>
      <c r="J6" s="102"/>
      <c r="K6" s="102"/>
    </row>
    <row r="7" spans="1:11">
      <c r="A7" s="38" t="s">
        <v>110</v>
      </c>
      <c r="B7" s="38" t="s">
        <v>111</v>
      </c>
      <c r="C7" s="38" t="s">
        <v>483</v>
      </c>
      <c r="D7" s="38" t="s">
        <v>484</v>
      </c>
      <c r="E7" s="38"/>
      <c r="F7" s="102"/>
      <c r="G7" s="102"/>
      <c r="H7" s="102"/>
      <c r="I7" s="102"/>
      <c r="J7" s="102"/>
      <c r="K7" s="102"/>
    </row>
    <row r="8" spans="1:11">
      <c r="A8" s="319">
        <v>1111</v>
      </c>
      <c r="B8" s="35" t="s">
        <v>485</v>
      </c>
      <c r="C8" s="320">
        <f>SUM(C9:C12)</f>
        <v>9500</v>
      </c>
      <c r="D8" s="320">
        <f>SUM(D9:D12)</f>
        <v>9500</v>
      </c>
      <c r="E8" s="170">
        <f>SUM(E9:E12)</f>
        <v>0</v>
      </c>
      <c r="F8" s="102"/>
      <c r="G8" s="102"/>
      <c r="H8" s="106"/>
      <c r="I8" s="106"/>
      <c r="J8" s="106"/>
      <c r="K8" s="106"/>
    </row>
    <row r="9" spans="1:11">
      <c r="A9" s="35" t="s">
        <v>1331</v>
      </c>
      <c r="B9" s="35" t="s">
        <v>1631</v>
      </c>
      <c r="C9" s="106">
        <v>4000</v>
      </c>
      <c r="D9" s="106">
        <v>4000</v>
      </c>
      <c r="E9" s="40">
        <f>+C9-D9</f>
        <v>0</v>
      </c>
      <c r="F9" s="102"/>
      <c r="G9" s="102"/>
      <c r="H9" s="106"/>
      <c r="I9" s="106"/>
      <c r="J9" s="106"/>
      <c r="K9" s="106"/>
    </row>
    <row r="10" spans="1:11">
      <c r="A10" s="35" t="s">
        <v>1333</v>
      </c>
      <c r="B10" s="35" t="s">
        <v>1632</v>
      </c>
      <c r="C10" s="106">
        <v>2000</v>
      </c>
      <c r="D10" s="106">
        <v>2000</v>
      </c>
      <c r="E10" s="40">
        <f>+C10-D10</f>
        <v>0</v>
      </c>
      <c r="F10" s="102"/>
      <c r="G10" s="102"/>
      <c r="H10" s="106"/>
      <c r="I10" s="106"/>
      <c r="J10" s="106"/>
      <c r="K10" s="106"/>
    </row>
    <row r="11" spans="1:11">
      <c r="A11" s="35" t="s">
        <v>1335</v>
      </c>
      <c r="B11" s="35" t="s">
        <v>1633</v>
      </c>
      <c r="C11" s="106">
        <v>2500</v>
      </c>
      <c r="D11" s="106">
        <v>2500</v>
      </c>
      <c r="E11" s="40">
        <f>+C11-D11</f>
        <v>0</v>
      </c>
      <c r="F11" s="102"/>
      <c r="G11" s="102"/>
      <c r="H11" s="106"/>
      <c r="I11" s="106"/>
      <c r="J11" s="106"/>
      <c r="K11" s="106"/>
    </row>
    <row r="12" spans="1:11">
      <c r="A12" s="35" t="s">
        <v>1339</v>
      </c>
      <c r="B12" s="35" t="s">
        <v>1634</v>
      </c>
      <c r="C12" s="106">
        <v>1000</v>
      </c>
      <c r="D12" s="106">
        <v>1000</v>
      </c>
      <c r="E12" s="40">
        <f>+C12-D12</f>
        <v>0</v>
      </c>
      <c r="F12" s="102"/>
      <c r="G12" s="102"/>
      <c r="H12" s="106"/>
      <c r="I12" s="106"/>
      <c r="J12" s="106"/>
      <c r="K12" s="106"/>
    </row>
    <row r="13" spans="1:11">
      <c r="A13" s="319">
        <v>1112</v>
      </c>
      <c r="B13" s="35" t="s">
        <v>486</v>
      </c>
      <c r="C13" s="320">
        <f>SUM(C14:C17)</f>
        <v>11275431.91</v>
      </c>
      <c r="D13" s="320">
        <f>SUM(D14:D17)</f>
        <v>4723424.37</v>
      </c>
      <c r="E13" s="170">
        <f>SUM(E14:E17)</f>
        <v>6552007.5399999991</v>
      </c>
      <c r="F13" s="102"/>
      <c r="G13" s="102"/>
      <c r="H13" s="106"/>
      <c r="I13" s="106"/>
      <c r="J13" s="106"/>
      <c r="K13" s="106"/>
    </row>
    <row r="14" spans="1:11">
      <c r="A14" s="102" t="s">
        <v>1635</v>
      </c>
      <c r="B14" s="102" t="s">
        <v>1636</v>
      </c>
      <c r="C14" s="106">
        <v>4152986.42</v>
      </c>
      <c r="D14" s="106">
        <v>1335077.3600000001</v>
      </c>
      <c r="E14" s="40">
        <f>+C14-D14</f>
        <v>2817909.0599999996</v>
      </c>
      <c r="F14" s="102"/>
      <c r="G14" s="102"/>
      <c r="H14" s="106"/>
      <c r="I14" s="106"/>
      <c r="J14" s="106"/>
      <c r="K14" s="106"/>
    </row>
    <row r="15" spans="1:11">
      <c r="A15" s="102" t="s">
        <v>1637</v>
      </c>
      <c r="B15" s="102" t="s">
        <v>1638</v>
      </c>
      <c r="C15" s="106">
        <v>3733882.42</v>
      </c>
      <c r="D15" s="106">
        <v>2168830.94</v>
      </c>
      <c r="E15" s="40">
        <f t="shared" ref="E15:E22" si="0">+C15-D15</f>
        <v>1565051.48</v>
      </c>
      <c r="F15" s="102"/>
      <c r="G15" s="102"/>
      <c r="H15" s="106"/>
      <c r="I15" s="106"/>
      <c r="J15" s="106"/>
      <c r="K15" s="106"/>
    </row>
    <row r="16" spans="1:11">
      <c r="A16" s="102" t="s">
        <v>1639</v>
      </c>
      <c r="B16" s="102" t="s">
        <v>1640</v>
      </c>
      <c r="C16" s="106">
        <v>3357000</v>
      </c>
      <c r="D16" s="106">
        <v>807000</v>
      </c>
      <c r="E16" s="40">
        <f t="shared" si="0"/>
        <v>2550000</v>
      </c>
      <c r="F16" s="102"/>
      <c r="G16" s="102"/>
      <c r="H16" s="106"/>
      <c r="I16" s="106"/>
      <c r="J16" s="106"/>
      <c r="K16" s="106"/>
    </row>
    <row r="17" spans="1:12">
      <c r="A17" s="102" t="s">
        <v>1641</v>
      </c>
      <c r="B17" s="102" t="s">
        <v>1642</v>
      </c>
      <c r="C17" s="106">
        <v>31563.07</v>
      </c>
      <c r="D17" s="106">
        <v>412516.07</v>
      </c>
      <c r="E17" s="40">
        <f t="shared" si="0"/>
        <v>-380953</v>
      </c>
      <c r="F17" s="102"/>
      <c r="G17" s="102"/>
      <c r="H17" s="106"/>
      <c r="I17" s="106"/>
      <c r="J17" s="106"/>
      <c r="K17" s="106"/>
    </row>
    <row r="18" spans="1:12">
      <c r="A18" s="321">
        <v>1113</v>
      </c>
      <c r="B18" s="102" t="s">
        <v>487</v>
      </c>
      <c r="C18" s="106">
        <v>0</v>
      </c>
      <c r="D18" s="106">
        <v>0</v>
      </c>
      <c r="E18" s="40">
        <f t="shared" si="0"/>
        <v>0</v>
      </c>
      <c r="F18" s="102"/>
      <c r="G18" s="102"/>
      <c r="H18" s="106"/>
      <c r="I18" s="106"/>
      <c r="J18" s="106"/>
      <c r="K18" s="106"/>
    </row>
    <row r="19" spans="1:12">
      <c r="A19" s="39">
        <v>1114</v>
      </c>
      <c r="B19" s="35" t="s">
        <v>114</v>
      </c>
      <c r="C19" s="40">
        <v>0</v>
      </c>
      <c r="D19" s="40">
        <v>0</v>
      </c>
      <c r="E19" s="40">
        <f t="shared" si="0"/>
        <v>0</v>
      </c>
      <c r="F19" s="102"/>
      <c r="G19" s="102"/>
      <c r="H19" s="106"/>
      <c r="I19" s="106"/>
      <c r="J19" s="106"/>
      <c r="K19" s="106"/>
    </row>
    <row r="20" spans="1:12">
      <c r="A20" s="39">
        <v>1115</v>
      </c>
      <c r="B20" s="35" t="s">
        <v>116</v>
      </c>
      <c r="C20" s="40">
        <v>0</v>
      </c>
      <c r="D20" s="40">
        <v>0</v>
      </c>
      <c r="E20" s="40">
        <f t="shared" si="0"/>
        <v>0</v>
      </c>
      <c r="F20" s="102"/>
      <c r="G20" s="102"/>
      <c r="H20" s="106"/>
      <c r="I20" s="106"/>
      <c r="J20" s="106"/>
      <c r="K20" s="106"/>
    </row>
    <row r="21" spans="1:12">
      <c r="A21" s="39">
        <v>1116</v>
      </c>
      <c r="B21" s="35" t="s">
        <v>488</v>
      </c>
      <c r="C21" s="40">
        <v>0</v>
      </c>
      <c r="D21" s="40">
        <v>0</v>
      </c>
      <c r="E21" s="40">
        <f t="shared" si="0"/>
        <v>0</v>
      </c>
      <c r="F21" s="102"/>
      <c r="G21" s="102"/>
      <c r="H21" s="106"/>
      <c r="I21" s="106"/>
      <c r="J21" s="106"/>
      <c r="K21" s="106"/>
    </row>
    <row r="22" spans="1:12">
      <c r="A22" s="39">
        <v>1119</v>
      </c>
      <c r="B22" s="35" t="s">
        <v>489</v>
      </c>
      <c r="C22" s="40">
        <v>0</v>
      </c>
      <c r="D22" s="40">
        <v>0</v>
      </c>
      <c r="E22" s="40">
        <f t="shared" si="0"/>
        <v>0</v>
      </c>
      <c r="F22" s="102"/>
      <c r="G22" s="102"/>
      <c r="H22" s="106"/>
      <c r="I22" s="106"/>
      <c r="J22" s="106"/>
      <c r="K22" s="106"/>
    </row>
    <row r="23" spans="1:12">
      <c r="A23" s="39">
        <v>1110</v>
      </c>
      <c r="B23" s="35" t="s">
        <v>490</v>
      </c>
      <c r="C23" s="170">
        <f>+C8+C13</f>
        <v>11284931.91</v>
      </c>
      <c r="D23" s="170">
        <f>+D8+D13</f>
        <v>4732924.37</v>
      </c>
      <c r="E23" s="170">
        <f>+E8+E13</f>
        <v>6552007.5399999991</v>
      </c>
      <c r="F23" s="102"/>
      <c r="G23" s="102"/>
      <c r="H23" s="106"/>
      <c r="I23" s="106"/>
      <c r="J23" s="106"/>
      <c r="K23" s="106"/>
    </row>
    <row r="24" spans="1:12">
      <c r="F24" s="102"/>
      <c r="G24" s="102"/>
      <c r="H24" s="106"/>
      <c r="I24" s="106"/>
      <c r="J24" s="106"/>
      <c r="K24" s="106"/>
    </row>
    <row r="26" spans="1:12">
      <c r="A26" s="37" t="s">
        <v>491</v>
      </c>
      <c r="B26" s="37"/>
      <c r="C26" s="37"/>
      <c r="D26" s="37"/>
      <c r="E26" s="37"/>
    </row>
    <row r="27" spans="1:12">
      <c r="A27" s="38" t="s">
        <v>110</v>
      </c>
      <c r="B27" s="38" t="s">
        <v>111</v>
      </c>
      <c r="C27" s="38" t="s">
        <v>112</v>
      </c>
      <c r="D27" s="38" t="s">
        <v>492</v>
      </c>
      <c r="E27" s="38" t="s">
        <v>493</v>
      </c>
    </row>
    <row r="28" spans="1:12">
      <c r="A28" s="39">
        <v>1230</v>
      </c>
      <c r="B28" s="35" t="s">
        <v>165</v>
      </c>
      <c r="C28" s="40">
        <v>0</v>
      </c>
      <c r="F28" s="102"/>
      <c r="G28" s="102"/>
      <c r="H28" s="102"/>
      <c r="I28" s="102"/>
      <c r="J28" s="102"/>
      <c r="K28" s="102"/>
      <c r="L28" s="102"/>
    </row>
    <row r="29" spans="1:12">
      <c r="A29" s="39">
        <v>1231</v>
      </c>
      <c r="B29" s="35" t="s">
        <v>168</v>
      </c>
      <c r="C29" s="40">
        <v>0</v>
      </c>
      <c r="F29" s="102"/>
      <c r="G29" s="102"/>
      <c r="H29" s="102"/>
      <c r="I29" s="102"/>
      <c r="J29" s="102"/>
      <c r="K29" s="102"/>
      <c r="L29" s="102"/>
    </row>
    <row r="30" spans="1:12">
      <c r="A30" s="39">
        <v>1232</v>
      </c>
      <c r="B30" s="35" t="s">
        <v>170</v>
      </c>
      <c r="C30" s="40">
        <v>0</v>
      </c>
      <c r="F30" s="102"/>
      <c r="G30" s="102"/>
      <c r="H30" s="102"/>
      <c r="I30" s="102"/>
      <c r="J30" s="102"/>
      <c r="K30" s="102"/>
      <c r="L30" s="102"/>
    </row>
    <row r="31" spans="1:12">
      <c r="A31" s="39">
        <v>1233</v>
      </c>
      <c r="B31" s="35" t="s">
        <v>171</v>
      </c>
      <c r="C31" s="40">
        <v>0</v>
      </c>
      <c r="F31" s="102"/>
      <c r="G31" s="102"/>
      <c r="H31" s="102"/>
      <c r="I31" s="102"/>
      <c r="J31" s="102"/>
      <c r="K31" s="102"/>
      <c r="L31" s="102"/>
    </row>
    <row r="32" spans="1:12">
      <c r="A32" s="39">
        <v>1234</v>
      </c>
      <c r="B32" s="35" t="s">
        <v>172</v>
      </c>
      <c r="C32" s="40">
        <v>0</v>
      </c>
      <c r="F32" s="102"/>
      <c r="G32" s="102"/>
      <c r="H32" s="102"/>
      <c r="I32" s="102"/>
      <c r="J32" s="102"/>
      <c r="K32" s="102"/>
      <c r="L32" s="102"/>
    </row>
    <row r="33" spans="1:12">
      <c r="A33" s="39">
        <v>1235</v>
      </c>
      <c r="B33" s="35" t="s">
        <v>173</v>
      </c>
      <c r="C33" s="40">
        <v>0</v>
      </c>
      <c r="F33" s="102"/>
      <c r="G33" s="102"/>
      <c r="H33" s="102"/>
      <c r="I33" s="102"/>
      <c r="J33" s="102"/>
      <c r="K33" s="102"/>
      <c r="L33" s="102"/>
    </row>
    <row r="34" spans="1:12">
      <c r="A34" s="39">
        <v>1236</v>
      </c>
      <c r="B34" s="35" t="s">
        <v>174</v>
      </c>
      <c r="C34" s="40">
        <v>0</v>
      </c>
      <c r="F34" s="102"/>
      <c r="G34" s="102"/>
      <c r="H34" s="102"/>
      <c r="I34" s="102"/>
      <c r="J34" s="102"/>
      <c r="K34" s="102"/>
      <c r="L34" s="102"/>
    </row>
    <row r="35" spans="1:12">
      <c r="A35" s="39">
        <v>1239</v>
      </c>
      <c r="B35" s="35" t="s">
        <v>175</v>
      </c>
      <c r="C35" s="40">
        <v>0</v>
      </c>
      <c r="F35" s="102"/>
      <c r="G35" s="102"/>
      <c r="H35" s="102"/>
      <c r="I35" s="102"/>
      <c r="J35" s="102"/>
      <c r="K35" s="102"/>
      <c r="L35" s="102"/>
    </row>
    <row r="36" spans="1:12">
      <c r="A36" s="39">
        <v>1240</v>
      </c>
      <c r="B36" s="35" t="s">
        <v>176</v>
      </c>
      <c r="C36" s="170">
        <f>+C37+C41+C42+C45+C48+C50+C54+C55</f>
        <v>9027356.75</v>
      </c>
      <c r="D36" s="170">
        <f t="shared" ref="D36:E36" si="1">+D37+D41+D42+D45+D48+D50+D54+D55</f>
        <v>0</v>
      </c>
      <c r="E36" s="170">
        <f t="shared" si="1"/>
        <v>9027356.75</v>
      </c>
    </row>
    <row r="37" spans="1:12">
      <c r="A37" s="39">
        <v>1241</v>
      </c>
      <c r="B37" s="35" t="s">
        <v>177</v>
      </c>
      <c r="C37" s="170">
        <f>SUM(C38:C40)</f>
        <v>223079.63999999998</v>
      </c>
      <c r="D37" s="170">
        <f t="shared" ref="D37:E37" si="2">SUM(D38:D40)</f>
        <v>0</v>
      </c>
      <c r="E37" s="170">
        <f t="shared" si="2"/>
        <v>223079.63999999998</v>
      </c>
    </row>
    <row r="38" spans="1:12">
      <c r="A38" s="319" t="s">
        <v>1500</v>
      </c>
      <c r="B38" s="35" t="s">
        <v>1501</v>
      </c>
      <c r="C38" s="322">
        <v>43762.400000000001</v>
      </c>
      <c r="D38" s="35">
        <v>0</v>
      </c>
      <c r="E38" s="322">
        <f>+C38</f>
        <v>43762.400000000001</v>
      </c>
      <c r="F38" s="40"/>
    </row>
    <row r="39" spans="1:12">
      <c r="A39" s="319" t="s">
        <v>1503</v>
      </c>
      <c r="B39" s="35" t="s">
        <v>1504</v>
      </c>
      <c r="C39" s="322">
        <v>156757.59</v>
      </c>
      <c r="D39" s="35">
        <v>0</v>
      </c>
      <c r="E39" s="322">
        <f t="shared" ref="E39:E40" si="3">+C39</f>
        <v>156757.59</v>
      </c>
    </row>
    <row r="40" spans="1:12">
      <c r="A40" s="319" t="s">
        <v>1505</v>
      </c>
      <c r="B40" s="35" t="s">
        <v>1506</v>
      </c>
      <c r="C40" s="322">
        <v>22559.65</v>
      </c>
      <c r="D40" s="35">
        <v>0</v>
      </c>
      <c r="E40" s="322">
        <f t="shared" si="3"/>
        <v>22559.65</v>
      </c>
    </row>
    <row r="41" spans="1:12">
      <c r="A41" s="39">
        <v>1242</v>
      </c>
      <c r="B41" s="35" t="s">
        <v>179</v>
      </c>
      <c r="C41" s="40">
        <v>0</v>
      </c>
    </row>
    <row r="42" spans="1:12">
      <c r="A42" s="93">
        <v>1243</v>
      </c>
      <c r="B42" s="94" t="s">
        <v>181</v>
      </c>
      <c r="C42" s="170">
        <f>+C43</f>
        <v>294559</v>
      </c>
      <c r="D42" s="94"/>
      <c r="E42" s="170">
        <f>+E43</f>
        <v>294559</v>
      </c>
    </row>
    <row r="43" spans="1:12">
      <c r="A43" s="319" t="s">
        <v>1643</v>
      </c>
      <c r="B43" s="35" t="s">
        <v>1644</v>
      </c>
      <c r="C43" s="40">
        <f>SUM(C44)</f>
        <v>294559</v>
      </c>
      <c r="E43" s="322">
        <f t="shared" ref="E43:E44" si="4">+C43</f>
        <v>294559</v>
      </c>
    </row>
    <row r="44" spans="1:12">
      <c r="A44" s="319" t="s">
        <v>1515</v>
      </c>
      <c r="B44" s="35" t="s">
        <v>1516</v>
      </c>
      <c r="C44" s="40">
        <v>294559</v>
      </c>
      <c r="E44" s="322">
        <f t="shared" si="4"/>
        <v>294559</v>
      </c>
    </row>
    <row r="45" spans="1:12">
      <c r="A45" s="39">
        <v>1244</v>
      </c>
      <c r="B45" s="35" t="s">
        <v>182</v>
      </c>
      <c r="C45" s="40">
        <f>SUM(C46:C47)</f>
        <v>5511279.0200000005</v>
      </c>
      <c r="E45" s="40">
        <f>SUM(E46:E47)</f>
        <v>5511279.0200000005</v>
      </c>
    </row>
    <row r="46" spans="1:12">
      <c r="A46" s="319" t="s">
        <v>1517</v>
      </c>
      <c r="B46" s="35" t="s">
        <v>1518</v>
      </c>
      <c r="C46" s="322">
        <v>5497590.2300000004</v>
      </c>
      <c r="E46" s="322">
        <f t="shared" ref="E46:E47" si="5">+C46</f>
        <v>5497590.2300000004</v>
      </c>
    </row>
    <row r="47" spans="1:12">
      <c r="A47" s="319" t="s">
        <v>1520</v>
      </c>
      <c r="B47" s="35" t="s">
        <v>1521</v>
      </c>
      <c r="C47" s="322">
        <v>13688.79</v>
      </c>
      <c r="E47" s="322">
        <f t="shared" si="5"/>
        <v>13688.79</v>
      </c>
    </row>
    <row r="48" spans="1:12">
      <c r="A48" s="39">
        <v>1245</v>
      </c>
      <c r="B48" s="35" t="s">
        <v>184</v>
      </c>
      <c r="C48" s="170">
        <f>SUM(C49)</f>
        <v>2463533.6</v>
      </c>
      <c r="D48" s="170">
        <v>0</v>
      </c>
      <c r="E48" s="170">
        <f>SUM(E49)</f>
        <v>2463533.6</v>
      </c>
    </row>
    <row r="49" spans="1:5">
      <c r="A49" s="319" t="s">
        <v>1522</v>
      </c>
      <c r="B49" s="35" t="s">
        <v>1523</v>
      </c>
      <c r="C49" s="320">
        <v>2463533.6</v>
      </c>
      <c r="D49" s="170"/>
      <c r="E49" s="322">
        <f t="shared" ref="E49" si="6">+C49</f>
        <v>2463533.6</v>
      </c>
    </row>
    <row r="50" spans="1:5">
      <c r="A50" s="39">
        <v>1246</v>
      </c>
      <c r="B50" s="35" t="s">
        <v>186</v>
      </c>
      <c r="C50" s="170">
        <f>SUM(C51:C53)</f>
        <v>534905.49</v>
      </c>
      <c r="D50" s="170">
        <f t="shared" ref="D50" si="7">SUM(D53)</f>
        <v>0</v>
      </c>
      <c r="E50" s="170">
        <f>SUM(E51:E53)</f>
        <v>534905.49</v>
      </c>
    </row>
    <row r="51" spans="1:5">
      <c r="A51" s="319" t="s">
        <v>1526</v>
      </c>
      <c r="B51" s="35" t="s">
        <v>1527</v>
      </c>
      <c r="C51" s="170">
        <v>198520.69</v>
      </c>
      <c r="D51" s="170"/>
      <c r="E51" s="322">
        <f t="shared" ref="E51:E53" si="8">+C51</f>
        <v>198520.69</v>
      </c>
    </row>
    <row r="52" spans="1:5">
      <c r="A52" s="319" t="s">
        <v>1528</v>
      </c>
      <c r="B52" s="35" t="s">
        <v>1529</v>
      </c>
      <c r="C52" s="170">
        <v>323204.8</v>
      </c>
      <c r="D52" s="170"/>
      <c r="E52" s="322">
        <f t="shared" si="8"/>
        <v>323204.8</v>
      </c>
    </row>
    <row r="53" spans="1:5">
      <c r="A53" s="319" t="s">
        <v>1530</v>
      </c>
      <c r="B53" s="35" t="s">
        <v>1531</v>
      </c>
      <c r="C53" s="322">
        <v>13180</v>
      </c>
      <c r="D53" s="35">
        <v>0</v>
      </c>
      <c r="E53" s="322">
        <f t="shared" si="8"/>
        <v>13180</v>
      </c>
    </row>
    <row r="54" spans="1:5">
      <c r="A54" s="39">
        <v>1247</v>
      </c>
      <c r="B54" s="35" t="s">
        <v>188</v>
      </c>
      <c r="C54" s="40">
        <v>0</v>
      </c>
    </row>
    <row r="55" spans="1:5">
      <c r="A55" s="39">
        <v>1248</v>
      </c>
      <c r="B55" s="35" t="s">
        <v>189</v>
      </c>
      <c r="C55" s="40">
        <v>0</v>
      </c>
    </row>
    <row r="56" spans="1:5">
      <c r="A56" s="39">
        <v>1250</v>
      </c>
      <c r="B56" s="35" t="s">
        <v>193</v>
      </c>
      <c r="C56" s="40">
        <v>0</v>
      </c>
    </row>
    <row r="57" spans="1:5">
      <c r="A57" s="39">
        <v>1251</v>
      </c>
      <c r="B57" s="35" t="s">
        <v>194</v>
      </c>
      <c r="C57" s="40">
        <v>0</v>
      </c>
    </row>
    <row r="58" spans="1:5">
      <c r="A58" s="39">
        <v>1252</v>
      </c>
      <c r="B58" s="35" t="s">
        <v>195</v>
      </c>
      <c r="C58" s="40">
        <v>0</v>
      </c>
    </row>
    <row r="59" spans="1:5">
      <c r="A59" s="39">
        <v>1253</v>
      </c>
      <c r="B59" s="35" t="s">
        <v>196</v>
      </c>
      <c r="C59" s="40">
        <v>0</v>
      </c>
    </row>
    <row r="60" spans="1:5">
      <c r="A60" s="39">
        <v>1254</v>
      </c>
      <c r="B60" s="35" t="s">
        <v>197</v>
      </c>
      <c r="C60" s="40">
        <v>0</v>
      </c>
    </row>
    <row r="61" spans="1:5">
      <c r="A61" s="39">
        <v>1259</v>
      </c>
      <c r="B61" s="35" t="s">
        <v>198</v>
      </c>
      <c r="C61" s="40">
        <v>0</v>
      </c>
    </row>
    <row r="63" spans="1:5">
      <c r="A63" s="37" t="s">
        <v>494</v>
      </c>
      <c r="B63" s="37"/>
      <c r="C63" s="37"/>
      <c r="D63" s="37"/>
      <c r="E63" s="37"/>
    </row>
    <row r="64" spans="1:5">
      <c r="A64" s="38" t="s">
        <v>110</v>
      </c>
      <c r="B64" s="38" t="s">
        <v>111</v>
      </c>
      <c r="C64" s="38" t="s">
        <v>483</v>
      </c>
      <c r="D64" s="38" t="s">
        <v>484</v>
      </c>
      <c r="E64" s="38"/>
    </row>
    <row r="65" spans="1:7">
      <c r="A65" s="39">
        <v>5500</v>
      </c>
      <c r="B65" s="35" t="s">
        <v>428</v>
      </c>
      <c r="C65" s="40">
        <v>0</v>
      </c>
      <c r="D65" s="40">
        <v>0</v>
      </c>
    </row>
    <row r="66" spans="1:7">
      <c r="A66" s="39">
        <v>5510</v>
      </c>
      <c r="B66" s="35" t="s">
        <v>429</v>
      </c>
      <c r="C66" s="40">
        <v>0</v>
      </c>
      <c r="D66" s="40">
        <v>0</v>
      </c>
    </row>
    <row r="67" spans="1:7">
      <c r="A67" s="39">
        <v>5511</v>
      </c>
      <c r="B67" s="35" t="s">
        <v>430</v>
      </c>
      <c r="C67" s="40">
        <v>0</v>
      </c>
      <c r="D67" s="40">
        <v>0</v>
      </c>
    </row>
    <row r="68" spans="1:7">
      <c r="A68" s="39">
        <v>5512</v>
      </c>
      <c r="B68" s="35" t="s">
        <v>431</v>
      </c>
      <c r="C68" s="40">
        <v>0</v>
      </c>
      <c r="D68" s="40">
        <v>0</v>
      </c>
    </row>
    <row r="69" spans="1:7">
      <c r="A69" s="319">
        <v>5513</v>
      </c>
      <c r="B69" s="35" t="s">
        <v>432</v>
      </c>
      <c r="C69" s="322">
        <v>50861.67</v>
      </c>
      <c r="D69" s="322">
        <v>50861.67</v>
      </c>
    </row>
    <row r="70" spans="1:7">
      <c r="A70" s="39">
        <v>5514</v>
      </c>
      <c r="B70" s="35" t="s">
        <v>433</v>
      </c>
      <c r="C70" s="106">
        <v>0</v>
      </c>
      <c r="D70" s="106">
        <v>0</v>
      </c>
    </row>
    <row r="71" spans="1:7">
      <c r="A71" s="319">
        <v>5515</v>
      </c>
      <c r="B71" s="35" t="s">
        <v>434</v>
      </c>
      <c r="C71" s="322">
        <v>36965848.210000001</v>
      </c>
      <c r="D71" s="322">
        <v>27664870.09</v>
      </c>
      <c r="E71" s="323"/>
      <c r="F71" s="40"/>
      <c r="G71" s="40"/>
    </row>
    <row r="72" spans="1:7">
      <c r="A72" s="39">
        <v>5516</v>
      </c>
      <c r="B72" s="35" t="s">
        <v>435</v>
      </c>
      <c r="C72" s="106">
        <v>0</v>
      </c>
      <c r="D72" s="106">
        <v>0</v>
      </c>
      <c r="F72" s="40"/>
    </row>
    <row r="73" spans="1:7">
      <c r="A73" s="319">
        <v>5517</v>
      </c>
      <c r="B73" s="35" t="s">
        <v>436</v>
      </c>
      <c r="C73" s="322">
        <v>236.16</v>
      </c>
      <c r="D73" s="322">
        <v>236.16</v>
      </c>
      <c r="F73" s="40"/>
    </row>
    <row r="74" spans="1:7">
      <c r="A74" s="39">
        <v>5518</v>
      </c>
      <c r="B74" s="35" t="s">
        <v>437</v>
      </c>
      <c r="C74" s="106">
        <v>0</v>
      </c>
      <c r="D74" s="106">
        <v>0</v>
      </c>
    </row>
    <row r="75" spans="1:7">
      <c r="A75" s="39">
        <v>5520</v>
      </c>
      <c r="B75" s="35" t="s">
        <v>438</v>
      </c>
      <c r="C75" s="40">
        <v>0</v>
      </c>
      <c r="D75" s="40">
        <v>0</v>
      </c>
    </row>
    <row r="76" spans="1:7">
      <c r="A76" s="39">
        <v>5521</v>
      </c>
      <c r="B76" s="35" t="s">
        <v>439</v>
      </c>
      <c r="C76" s="40">
        <v>0</v>
      </c>
      <c r="D76" s="40">
        <v>0</v>
      </c>
    </row>
    <row r="77" spans="1:7">
      <c r="A77" s="39">
        <v>5522</v>
      </c>
      <c r="B77" s="35" t="s">
        <v>440</v>
      </c>
      <c r="C77" s="40">
        <v>0</v>
      </c>
      <c r="D77" s="40">
        <v>0</v>
      </c>
    </row>
    <row r="78" spans="1:7">
      <c r="A78" s="39">
        <v>5530</v>
      </c>
      <c r="B78" s="35" t="s">
        <v>441</v>
      </c>
      <c r="C78" s="40">
        <v>0</v>
      </c>
      <c r="D78" s="40">
        <v>0</v>
      </c>
    </row>
    <row r="79" spans="1:7">
      <c r="A79" s="39">
        <v>5531</v>
      </c>
      <c r="B79" s="35" t="s">
        <v>442</v>
      </c>
      <c r="C79" s="40">
        <v>0</v>
      </c>
      <c r="D79" s="40">
        <v>0</v>
      </c>
    </row>
    <row r="80" spans="1:7">
      <c r="A80" s="39">
        <v>5532</v>
      </c>
      <c r="B80" s="35" t="s">
        <v>443</v>
      </c>
      <c r="C80" s="40">
        <v>0</v>
      </c>
      <c r="D80" s="40">
        <v>0</v>
      </c>
    </row>
    <row r="81" spans="1:4">
      <c r="A81" s="39">
        <v>5533</v>
      </c>
      <c r="B81" s="35" t="s">
        <v>444</v>
      </c>
      <c r="C81" s="40">
        <v>0</v>
      </c>
      <c r="D81" s="40">
        <v>0</v>
      </c>
    </row>
    <row r="82" spans="1:4">
      <c r="A82" s="39">
        <v>5534</v>
      </c>
      <c r="B82" s="35" t="s">
        <v>445</v>
      </c>
      <c r="C82" s="40">
        <v>0</v>
      </c>
      <c r="D82" s="40">
        <v>0</v>
      </c>
    </row>
    <row r="83" spans="1:4">
      <c r="A83" s="39">
        <v>5535</v>
      </c>
      <c r="B83" s="35" t="s">
        <v>446</v>
      </c>
      <c r="C83" s="40">
        <v>0</v>
      </c>
      <c r="D83" s="40">
        <v>0</v>
      </c>
    </row>
    <row r="84" spans="1:4">
      <c r="A84" s="39">
        <v>5540</v>
      </c>
      <c r="B84" s="35" t="s">
        <v>447</v>
      </c>
      <c r="C84" s="40">
        <v>0</v>
      </c>
      <c r="D84" s="40">
        <v>0</v>
      </c>
    </row>
    <row r="85" spans="1:4">
      <c r="A85" s="39">
        <v>5541</v>
      </c>
      <c r="B85" s="35" t="s">
        <v>447</v>
      </c>
      <c r="C85" s="40">
        <v>0</v>
      </c>
      <c r="D85" s="40">
        <v>0</v>
      </c>
    </row>
    <row r="86" spans="1:4">
      <c r="A86" s="39">
        <v>5550</v>
      </c>
      <c r="B86" s="35" t="s">
        <v>448</v>
      </c>
      <c r="C86" s="40">
        <v>0</v>
      </c>
      <c r="D86" s="40">
        <v>0</v>
      </c>
    </row>
    <row r="87" spans="1:4">
      <c r="A87" s="39">
        <v>5551</v>
      </c>
      <c r="B87" s="35" t="s">
        <v>448</v>
      </c>
      <c r="C87" s="40">
        <v>0</v>
      </c>
      <c r="D87" s="40">
        <v>0</v>
      </c>
    </row>
    <row r="88" spans="1:4">
      <c r="A88" s="39">
        <v>5590</v>
      </c>
      <c r="B88" s="35" t="s">
        <v>449</v>
      </c>
      <c r="C88" s="40">
        <v>0</v>
      </c>
      <c r="D88" s="40">
        <v>0</v>
      </c>
    </row>
    <row r="89" spans="1:4">
      <c r="A89" s="39">
        <v>5591</v>
      </c>
      <c r="B89" s="35" t="s">
        <v>450</v>
      </c>
      <c r="C89" s="40">
        <v>0</v>
      </c>
      <c r="D89" s="40">
        <v>0</v>
      </c>
    </row>
    <row r="90" spans="1:4">
      <c r="A90" s="39">
        <v>5592</v>
      </c>
      <c r="B90" s="35" t="s">
        <v>451</v>
      </c>
      <c r="C90" s="40">
        <v>0</v>
      </c>
      <c r="D90" s="40">
        <v>0</v>
      </c>
    </row>
    <row r="91" spans="1:4">
      <c r="A91" s="39">
        <v>5593</v>
      </c>
      <c r="B91" s="35" t="s">
        <v>452</v>
      </c>
      <c r="C91" s="40">
        <v>0</v>
      </c>
      <c r="D91" s="40">
        <v>0</v>
      </c>
    </row>
    <row r="92" spans="1:4">
      <c r="A92" s="39">
        <v>5594</v>
      </c>
      <c r="B92" s="35" t="s">
        <v>453</v>
      </c>
      <c r="C92" s="40">
        <v>0</v>
      </c>
      <c r="D92" s="40">
        <v>0</v>
      </c>
    </row>
    <row r="93" spans="1:4">
      <c r="A93" s="39">
        <v>5595</v>
      </c>
      <c r="B93" s="35" t="s">
        <v>454</v>
      </c>
      <c r="C93" s="40">
        <v>0</v>
      </c>
      <c r="D93" s="40">
        <v>0</v>
      </c>
    </row>
    <row r="94" spans="1:4">
      <c r="A94" s="39">
        <v>5596</v>
      </c>
      <c r="B94" s="35" t="s">
        <v>344</v>
      </c>
      <c r="C94" s="40">
        <v>0</v>
      </c>
      <c r="D94" s="40">
        <v>0</v>
      </c>
    </row>
    <row r="95" spans="1:4">
      <c r="A95" s="39">
        <v>5597</v>
      </c>
      <c r="B95" s="35" t="s">
        <v>455</v>
      </c>
      <c r="C95" s="40">
        <v>0</v>
      </c>
      <c r="D95" s="40">
        <v>0</v>
      </c>
    </row>
    <row r="96" spans="1:4">
      <c r="A96" s="39">
        <v>5599</v>
      </c>
      <c r="B96" s="35" t="s">
        <v>456</v>
      </c>
      <c r="C96" s="40">
        <v>0</v>
      </c>
      <c r="D96" s="40">
        <v>0</v>
      </c>
    </row>
    <row r="97" spans="1:4">
      <c r="A97" s="39">
        <v>5600</v>
      </c>
      <c r="B97" s="35" t="s">
        <v>457</v>
      </c>
      <c r="C97" s="40">
        <v>0</v>
      </c>
      <c r="D97" s="40">
        <v>0</v>
      </c>
    </row>
    <row r="98" spans="1:4">
      <c r="A98" s="39">
        <v>5610</v>
      </c>
      <c r="B98" s="35" t="s">
        <v>458</v>
      </c>
      <c r="C98" s="40">
        <v>0</v>
      </c>
      <c r="D98" s="40">
        <v>0</v>
      </c>
    </row>
    <row r="99" spans="1:4">
      <c r="A99" s="39">
        <v>5611</v>
      </c>
      <c r="B99" s="35" t="s">
        <v>459</v>
      </c>
      <c r="C99" s="40">
        <v>0</v>
      </c>
      <c r="D99" s="4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Saldo al 31 de diciembre del año anterior que se presenta" sqref="D7 D64"/>
    <dataValidation allowBlank="1" showInputMessage="1" showErrorMessage="1" prompt="Importe final del periodo que corresponde la información financiera trimestral que se presenta." sqref="C7 C27 C64"/>
  </dataValidations>
  <pageMargins left="0.70866141732283472" right="0.70866141732283472" top="0.74803149606299213" bottom="0.74803149606299213" header="0.31496062992125984" footer="0.31496062992125984"/>
  <pageSetup paperSize="9" scale="58"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D21"/>
  <sheetViews>
    <sheetView showGridLines="0" view="pageBreakPreview" zoomScale="124" zoomScaleNormal="100" zoomScaleSheetLayoutView="124" workbookViewId="0">
      <selection activeCell="B178" sqref="B178"/>
    </sheetView>
  </sheetViews>
  <sheetFormatPr baseColWidth="10" defaultRowHeight="11.25"/>
  <cols>
    <col min="1" max="1" width="1.7109375" style="51" customWidth="1"/>
    <col min="2" max="2" width="63.140625" style="51" customWidth="1"/>
    <col min="3" max="4" width="17.7109375" style="51" customWidth="1"/>
    <col min="5" max="16384" width="11.42578125" style="51"/>
  </cols>
  <sheetData>
    <row r="1" spans="1:4" s="43" customFormat="1" ht="18.95" customHeight="1">
      <c r="A1" s="752" t="s">
        <v>2594</v>
      </c>
      <c r="B1" s="752"/>
      <c r="C1" s="752"/>
      <c r="D1" s="752"/>
    </row>
    <row r="2" spans="1:4" s="43" customFormat="1" ht="18.95" customHeight="1">
      <c r="A2" s="752" t="s">
        <v>495</v>
      </c>
      <c r="B2" s="752"/>
      <c r="C2" s="752"/>
      <c r="D2" s="752"/>
    </row>
    <row r="3" spans="1:4" s="43" customFormat="1" ht="18.95" customHeight="1">
      <c r="A3" s="752" t="s">
        <v>2595</v>
      </c>
      <c r="B3" s="752"/>
      <c r="C3" s="752"/>
      <c r="D3" s="752"/>
    </row>
    <row r="4" spans="1:4" s="44" customFormat="1" ht="18.95" customHeight="1">
      <c r="A4" s="753" t="s">
        <v>496</v>
      </c>
      <c r="B4" s="753"/>
      <c r="C4" s="753"/>
      <c r="D4" s="753"/>
    </row>
    <row r="5" spans="1:4" s="47" customFormat="1">
      <c r="A5" s="45"/>
      <c r="B5" s="46"/>
      <c r="C5" s="46"/>
      <c r="D5" s="46"/>
    </row>
    <row r="6" spans="1:4">
      <c r="A6" s="48" t="s">
        <v>497</v>
      </c>
      <c r="B6" s="48"/>
      <c r="C6" s="324">
        <v>71515375.049999997</v>
      </c>
      <c r="D6" s="50">
        <v>71515375.049999997</v>
      </c>
    </row>
    <row r="7" spans="1:4">
      <c r="B7" s="52"/>
      <c r="C7" s="53"/>
      <c r="D7" s="54"/>
    </row>
    <row r="8" spans="1:4">
      <c r="A8" s="55" t="s">
        <v>498</v>
      </c>
      <c r="B8" s="56"/>
      <c r="C8" s="57">
        <f>SUM(C9:C13)</f>
        <v>0</v>
      </c>
      <c r="D8" s="58">
        <f>SUM(C9:C13)</f>
        <v>0</v>
      </c>
    </row>
    <row r="9" spans="1:4">
      <c r="A9" s="59"/>
      <c r="B9" s="60" t="s">
        <v>499</v>
      </c>
      <c r="C9" s="61">
        <v>0</v>
      </c>
      <c r="D9" s="62"/>
    </row>
    <row r="10" spans="1:4">
      <c r="A10" s="59"/>
      <c r="B10" s="60" t="s">
        <v>500</v>
      </c>
      <c r="C10" s="61">
        <v>0</v>
      </c>
      <c r="D10" s="63"/>
    </row>
    <row r="11" spans="1:4">
      <c r="A11" s="59"/>
      <c r="B11" s="60" t="s">
        <v>501</v>
      </c>
      <c r="C11" s="61">
        <v>0</v>
      </c>
      <c r="D11" s="63"/>
    </row>
    <row r="12" spans="1:4">
      <c r="A12" s="59"/>
      <c r="B12" s="60" t="s">
        <v>502</v>
      </c>
      <c r="C12" s="61">
        <v>0</v>
      </c>
      <c r="D12" s="63"/>
    </row>
    <row r="13" spans="1:4">
      <c r="A13" s="64" t="s">
        <v>503</v>
      </c>
      <c r="B13" s="60"/>
      <c r="C13" s="61">
        <v>0</v>
      </c>
      <c r="D13" s="63"/>
    </row>
    <row r="14" spans="1:4">
      <c r="B14" s="65"/>
      <c r="C14" s="66"/>
      <c r="D14" s="67"/>
    </row>
    <row r="15" spans="1:4">
      <c r="A15" s="55" t="s">
        <v>504</v>
      </c>
      <c r="B15" s="56"/>
      <c r="C15" s="57">
        <f>SUM(C16:C19)</f>
        <v>0</v>
      </c>
      <c r="D15" s="58">
        <f>SUM(D16:D19)</f>
        <v>0</v>
      </c>
    </row>
    <row r="16" spans="1:4">
      <c r="A16" s="59"/>
      <c r="B16" s="60" t="s">
        <v>505</v>
      </c>
      <c r="C16" s="61">
        <v>0</v>
      </c>
      <c r="D16" s="62"/>
    </row>
    <row r="17" spans="1:4">
      <c r="A17" s="59"/>
      <c r="B17" s="60" t="s">
        <v>506</v>
      </c>
      <c r="C17" s="61">
        <v>0</v>
      </c>
      <c r="D17" s="63"/>
    </row>
    <row r="18" spans="1:4">
      <c r="A18" s="59"/>
      <c r="B18" s="60" t="s">
        <v>507</v>
      </c>
      <c r="C18" s="61">
        <v>0</v>
      </c>
      <c r="D18" s="63"/>
    </row>
    <row r="19" spans="1:4">
      <c r="A19" s="64" t="s">
        <v>508</v>
      </c>
      <c r="B19" s="68"/>
      <c r="C19" s="69">
        <v>0</v>
      </c>
      <c r="D19" s="63"/>
    </row>
    <row r="20" spans="1:4">
      <c r="B20" s="70"/>
      <c r="C20" s="71"/>
      <c r="D20" s="67"/>
    </row>
    <row r="21" spans="1:4">
      <c r="A21" s="48" t="s">
        <v>509</v>
      </c>
      <c r="B21" s="48"/>
      <c r="C21" s="72"/>
      <c r="D21" s="50">
        <f>+D6+D8-D15</f>
        <v>71515375.049999997</v>
      </c>
    </row>
  </sheetData>
  <mergeCells count="4">
    <mergeCell ref="A1:D1"/>
    <mergeCell ref="A2:D2"/>
    <mergeCell ref="A3:D3"/>
    <mergeCell ref="A4:D4"/>
  </mergeCells>
  <pageMargins left="0.70866141732283472" right="0.70866141732283472" top="0.74803149606299213" bottom="0.74803149606299213" header="0.31496062992125984" footer="0.31496062992125984"/>
  <pageSetup scale="8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K35"/>
  <sheetViews>
    <sheetView showGridLines="0" view="pageBreakPreview" topLeftCell="A13" zoomScale="118" zoomScaleNormal="106" zoomScaleSheetLayoutView="118" workbookViewId="0">
      <selection activeCell="B178" sqref="B178"/>
    </sheetView>
  </sheetViews>
  <sheetFormatPr baseColWidth="10" defaultRowHeight="11.25"/>
  <cols>
    <col min="1" max="1" width="1.7109375" style="51" customWidth="1"/>
    <col min="2" max="2" width="62.140625" style="51" customWidth="1"/>
    <col min="3" max="3" width="17.7109375" style="51" customWidth="1"/>
    <col min="4" max="4" width="17.7109375" style="92" customWidth="1"/>
    <col min="5" max="5" width="13.140625" style="51" customWidth="1"/>
    <col min="6" max="6" width="31.85546875" style="51" customWidth="1"/>
    <col min="7" max="7" width="12" style="51" bestFit="1" customWidth="1"/>
    <col min="8" max="9" width="11.5703125" style="51" bestFit="1" customWidth="1"/>
    <col min="10" max="10" width="12" style="51" bestFit="1" customWidth="1"/>
    <col min="11" max="16384" width="11.42578125" style="51"/>
  </cols>
  <sheetData>
    <row r="1" spans="1:11" s="73" customFormat="1" ht="18.95" customHeight="1">
      <c r="A1" s="754" t="s">
        <v>2594</v>
      </c>
      <c r="B1" s="754"/>
      <c r="C1" s="754"/>
      <c r="D1" s="754"/>
    </row>
    <row r="2" spans="1:11" s="73" customFormat="1" ht="18.95" customHeight="1">
      <c r="A2" s="754" t="s">
        <v>510</v>
      </c>
      <c r="B2" s="754"/>
      <c r="C2" s="754"/>
      <c r="D2" s="754"/>
    </row>
    <row r="3" spans="1:11" s="73" customFormat="1" ht="18.95" customHeight="1">
      <c r="A3" s="754" t="s">
        <v>2595</v>
      </c>
      <c r="B3" s="754"/>
      <c r="C3" s="754"/>
      <c r="D3" s="754"/>
    </row>
    <row r="4" spans="1:11" s="74" customFormat="1">
      <c r="A4" s="755"/>
      <c r="B4" s="755"/>
      <c r="C4" s="755"/>
      <c r="D4" s="755"/>
    </row>
    <row r="5" spans="1:11">
      <c r="A5" s="75" t="s">
        <v>511</v>
      </c>
      <c r="B5" s="76"/>
      <c r="C5" s="77">
        <v>70343622.579999998</v>
      </c>
      <c r="D5" s="78">
        <v>70343622.579999998</v>
      </c>
    </row>
    <row r="6" spans="1:11">
      <c r="A6" s="79"/>
      <c r="B6" s="52"/>
      <c r="C6" s="80"/>
      <c r="D6" s="81"/>
    </row>
    <row r="7" spans="1:11">
      <c r="A7" s="55" t="s">
        <v>512</v>
      </c>
      <c r="B7" s="82"/>
      <c r="C7" s="77"/>
      <c r="D7" s="83">
        <f>SUM(C8:C24)</f>
        <v>9027356.75</v>
      </c>
    </row>
    <row r="8" spans="1:11">
      <c r="A8" s="59"/>
      <c r="B8" s="84" t="s">
        <v>513</v>
      </c>
      <c r="C8" s="61">
        <v>223079.63999999998</v>
      </c>
      <c r="D8" s="85"/>
      <c r="E8" s="47"/>
      <c r="F8" s="47"/>
      <c r="G8" s="47"/>
      <c r="H8" s="47"/>
      <c r="I8" s="47"/>
    </row>
    <row r="9" spans="1:11">
      <c r="A9" s="59"/>
      <c r="B9" s="84" t="s">
        <v>514</v>
      </c>
      <c r="C9" s="61">
        <v>0</v>
      </c>
      <c r="D9" s="86"/>
      <c r="E9" s="102"/>
      <c r="F9" s="102"/>
      <c r="G9" s="102"/>
      <c r="H9" s="102"/>
      <c r="I9" s="102"/>
      <c r="J9" s="102"/>
      <c r="K9" s="102"/>
    </row>
    <row r="10" spans="1:11">
      <c r="A10" s="59"/>
      <c r="B10" s="84" t="s">
        <v>515</v>
      </c>
      <c r="C10" s="61">
        <v>294559</v>
      </c>
      <c r="D10" s="86"/>
      <c r="E10" s="106"/>
      <c r="F10" s="102"/>
      <c r="G10" s="138"/>
      <c r="H10" s="138"/>
      <c r="I10" s="138"/>
      <c r="J10" s="323"/>
      <c r="K10" s="35"/>
    </row>
    <row r="11" spans="1:11">
      <c r="A11" s="59"/>
      <c r="B11" s="84" t="s">
        <v>516</v>
      </c>
      <c r="C11" s="61">
        <v>5511279.0200000005</v>
      </c>
      <c r="D11" s="86"/>
      <c r="E11" s="102"/>
      <c r="F11" s="102"/>
      <c r="G11" s="138"/>
      <c r="H11" s="138"/>
      <c r="I11" s="138"/>
      <c r="J11" s="323"/>
      <c r="K11" s="35"/>
    </row>
    <row r="12" spans="1:11">
      <c r="A12" s="59"/>
      <c r="B12" s="84" t="s">
        <v>517</v>
      </c>
      <c r="C12" s="61">
        <v>2463533.6</v>
      </c>
      <c r="D12" s="86"/>
      <c r="E12" s="102"/>
      <c r="F12" s="102"/>
      <c r="G12" s="138"/>
      <c r="H12" s="138"/>
      <c r="I12" s="138"/>
      <c r="J12" s="323"/>
      <c r="K12" s="35"/>
    </row>
    <row r="13" spans="1:11">
      <c r="A13" s="59"/>
      <c r="B13" s="84" t="s">
        <v>518</v>
      </c>
      <c r="C13" s="61">
        <v>534905.49</v>
      </c>
      <c r="D13" s="86"/>
      <c r="E13" s="102"/>
      <c r="F13" s="102"/>
      <c r="G13" s="138"/>
      <c r="H13" s="138"/>
      <c r="I13" s="138"/>
      <c r="J13" s="323"/>
      <c r="K13" s="35"/>
    </row>
    <row r="14" spans="1:11">
      <c r="A14" s="59"/>
      <c r="B14" s="84" t="s">
        <v>519</v>
      </c>
      <c r="C14" s="61">
        <v>0</v>
      </c>
      <c r="D14" s="86"/>
      <c r="E14" s="102"/>
      <c r="F14" s="102"/>
      <c r="G14" s="138"/>
      <c r="H14" s="138"/>
      <c r="I14" s="138"/>
      <c r="J14" s="323"/>
      <c r="K14" s="35"/>
    </row>
    <row r="15" spans="1:11">
      <c r="A15" s="59"/>
      <c r="B15" s="84" t="s">
        <v>520</v>
      </c>
      <c r="C15" s="61">
        <v>0</v>
      </c>
      <c r="D15" s="86"/>
      <c r="E15" s="102"/>
      <c r="F15" s="102"/>
      <c r="G15" s="138"/>
      <c r="H15" s="138"/>
      <c r="I15" s="138"/>
      <c r="J15" s="323"/>
      <c r="K15" s="35"/>
    </row>
    <row r="16" spans="1:11">
      <c r="A16" s="59"/>
      <c r="B16" s="84" t="s">
        <v>521</v>
      </c>
      <c r="C16" s="61">
        <v>0</v>
      </c>
      <c r="D16" s="86"/>
      <c r="E16" s="102"/>
      <c r="F16" s="102"/>
      <c r="G16" s="138"/>
      <c r="H16" s="138"/>
      <c r="I16" s="138"/>
      <c r="J16" s="323"/>
      <c r="K16" s="35"/>
    </row>
    <row r="17" spans="1:11">
      <c r="A17" s="59"/>
      <c r="B17" s="84" t="s">
        <v>522</v>
      </c>
      <c r="C17" s="61">
        <v>0</v>
      </c>
      <c r="D17" s="86"/>
      <c r="E17" s="102"/>
      <c r="F17" s="102"/>
      <c r="G17" s="138"/>
      <c r="H17" s="138"/>
      <c r="I17" s="138"/>
      <c r="J17" s="323"/>
      <c r="K17" s="35"/>
    </row>
    <row r="18" spans="1:11">
      <c r="A18" s="59"/>
      <c r="B18" s="84" t="s">
        <v>523</v>
      </c>
      <c r="C18" s="61">
        <v>0</v>
      </c>
      <c r="D18" s="86"/>
      <c r="E18" s="102"/>
      <c r="F18" s="137"/>
      <c r="G18" s="138"/>
      <c r="H18" s="138"/>
      <c r="I18" s="138"/>
      <c r="J18" s="323"/>
      <c r="K18" s="35"/>
    </row>
    <row r="19" spans="1:11">
      <c r="A19" s="59"/>
      <c r="B19" s="84" t="s">
        <v>524</v>
      </c>
      <c r="C19" s="61">
        <v>0</v>
      </c>
      <c r="D19" s="86"/>
      <c r="E19" s="47"/>
      <c r="F19" s="47"/>
      <c r="G19" s="325"/>
      <c r="H19" s="325"/>
      <c r="I19" s="325"/>
      <c r="J19" s="326"/>
    </row>
    <row r="20" spans="1:11">
      <c r="A20" s="59"/>
      <c r="B20" s="84" t="s">
        <v>525</v>
      </c>
      <c r="C20" s="61">
        <v>0</v>
      </c>
      <c r="D20" s="86"/>
      <c r="E20" s="47"/>
      <c r="F20" s="47"/>
      <c r="G20" s="47"/>
      <c r="H20" s="327"/>
      <c r="I20" s="47"/>
    </row>
    <row r="21" spans="1:11">
      <c r="A21" s="59"/>
      <c r="B21" s="84" t="s">
        <v>526</v>
      </c>
      <c r="C21" s="61">
        <v>0</v>
      </c>
      <c r="D21" s="86"/>
      <c r="E21" s="47"/>
      <c r="F21" s="47"/>
      <c r="G21" s="47"/>
      <c r="H21" s="47"/>
      <c r="I21" s="47"/>
    </row>
    <row r="22" spans="1:11">
      <c r="A22" s="59"/>
      <c r="B22" s="84" t="s">
        <v>527</v>
      </c>
      <c r="C22" s="61">
        <v>0</v>
      </c>
      <c r="D22" s="86"/>
      <c r="E22" s="47"/>
      <c r="F22" s="47"/>
      <c r="G22" s="47"/>
      <c r="H22" s="47"/>
      <c r="I22" s="47"/>
    </row>
    <row r="23" spans="1:11">
      <c r="A23" s="59"/>
      <c r="B23" s="84" t="s">
        <v>528</v>
      </c>
      <c r="C23" s="61">
        <v>0</v>
      </c>
      <c r="D23" s="86"/>
      <c r="E23" s="47"/>
      <c r="F23" s="47"/>
      <c r="G23" s="47"/>
      <c r="H23" s="47"/>
      <c r="I23" s="47"/>
    </row>
    <row r="24" spans="1:11">
      <c r="A24" s="59"/>
      <c r="B24" s="87" t="s">
        <v>529</v>
      </c>
      <c r="C24" s="61">
        <v>0</v>
      </c>
      <c r="D24" s="86"/>
      <c r="E24" s="47"/>
      <c r="F24" s="47"/>
      <c r="G24" s="47"/>
      <c r="H24" s="47"/>
      <c r="I24" s="47"/>
    </row>
    <row r="25" spans="1:11">
      <c r="A25" s="79"/>
      <c r="B25" s="88"/>
      <c r="C25" s="89"/>
      <c r="D25" s="90"/>
      <c r="E25" s="47"/>
      <c r="F25" s="47"/>
      <c r="G25" s="47"/>
      <c r="H25" s="47"/>
      <c r="I25" s="47"/>
    </row>
    <row r="26" spans="1:11">
      <c r="A26" s="55" t="s">
        <v>530</v>
      </c>
      <c r="B26" s="82"/>
      <c r="C26" s="91"/>
      <c r="D26" s="83">
        <f>SUM(C27:C33)</f>
        <v>9500978.1199999992</v>
      </c>
    </row>
    <row r="27" spans="1:11">
      <c r="A27" s="59"/>
      <c r="B27" s="84" t="s">
        <v>531</v>
      </c>
      <c r="C27" s="61">
        <v>9300978.1199999992</v>
      </c>
      <c r="D27" s="85"/>
    </row>
    <row r="28" spans="1:11">
      <c r="A28" s="59"/>
      <c r="B28" s="84" t="s">
        <v>438</v>
      </c>
      <c r="C28" s="61">
        <v>0</v>
      </c>
      <c r="D28" s="86"/>
    </row>
    <row r="29" spans="1:11">
      <c r="A29" s="59"/>
      <c r="B29" s="84" t="s">
        <v>532</v>
      </c>
      <c r="C29" s="61">
        <v>0</v>
      </c>
      <c r="D29" s="86"/>
    </row>
    <row r="30" spans="1:11">
      <c r="A30" s="59"/>
      <c r="B30" s="84" t="s">
        <v>533</v>
      </c>
      <c r="C30" s="61">
        <v>0</v>
      </c>
      <c r="D30" s="86"/>
    </row>
    <row r="31" spans="1:11">
      <c r="A31" s="59"/>
      <c r="B31" s="84" t="s">
        <v>534</v>
      </c>
      <c r="C31" s="61">
        <v>0</v>
      </c>
      <c r="D31" s="86"/>
    </row>
    <row r="32" spans="1:11">
      <c r="A32" s="59"/>
      <c r="B32" s="84" t="s">
        <v>535</v>
      </c>
      <c r="C32" s="61">
        <v>0</v>
      </c>
      <c r="D32" s="86"/>
    </row>
    <row r="33" spans="1:5">
      <c r="A33" s="59"/>
      <c r="B33" s="87" t="s">
        <v>536</v>
      </c>
      <c r="C33" s="69">
        <v>200000</v>
      </c>
      <c r="D33" s="86"/>
    </row>
    <row r="34" spans="1:5">
      <c r="A34" s="79"/>
      <c r="B34" s="88"/>
      <c r="C34" s="89"/>
      <c r="D34" s="90"/>
    </row>
    <row r="35" spans="1:5">
      <c r="A35" s="76" t="s">
        <v>537</v>
      </c>
      <c r="B35" s="76"/>
      <c r="C35" s="77"/>
      <c r="D35" s="78">
        <f>+D5-D7+D26</f>
        <v>70817243.950000003</v>
      </c>
      <c r="E35" s="326"/>
    </row>
  </sheetData>
  <mergeCells count="4">
    <mergeCell ref="A1:D1"/>
    <mergeCell ref="A2:D2"/>
    <mergeCell ref="A3:D3"/>
    <mergeCell ref="A4:D4"/>
  </mergeCells>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167</vt:i4>
      </vt:variant>
      <vt:variant>
        <vt:lpstr>Rangos con nombre</vt:lpstr>
      </vt:variant>
      <vt:variant>
        <vt:i4>68</vt:i4>
      </vt:variant>
    </vt:vector>
  </HeadingPairs>
  <TitlesOfParts>
    <vt:vector size="235" baseType="lpstr">
      <vt:lpstr>Contenido</vt:lpstr>
      <vt:lpstr>Notas a los Edos Financieros</vt:lpstr>
      <vt:lpstr>ESF-DIF</vt:lpstr>
      <vt:lpstr>EA-DIF</vt:lpstr>
      <vt:lpstr>VHP-DIF</vt:lpstr>
      <vt:lpstr>EFE-DIF</vt:lpstr>
      <vt:lpstr>Conciliacion_Ig-DIF</vt:lpstr>
      <vt:lpstr>Conciliacion_Eg-DIF</vt:lpstr>
      <vt:lpstr>Memoria-DIF</vt:lpstr>
      <vt:lpstr>ESF-COMUDE</vt:lpstr>
      <vt:lpstr>EA-COMUDE</vt:lpstr>
      <vt:lpstr>VHP-COMUDE</vt:lpstr>
      <vt:lpstr>EFE-COMUDE</vt:lpstr>
      <vt:lpstr>Conciliacion_Ig-COMUDE</vt:lpstr>
      <vt:lpstr>Conciliacion_Eg-COMUDE</vt:lpstr>
      <vt:lpstr>Memoria-COMUDE</vt:lpstr>
      <vt:lpstr>ESF-SAPAL</vt:lpstr>
      <vt:lpstr>EA-SAPAL</vt:lpstr>
      <vt:lpstr>VHP-SAPAL</vt:lpstr>
      <vt:lpstr>EFE-SAPAL</vt:lpstr>
      <vt:lpstr>Conciliacion_Ig-SAPAL</vt:lpstr>
      <vt:lpstr>Conciliacion_Eg-SAPAL</vt:lpstr>
      <vt:lpstr>Memoria-SAPAL</vt:lpstr>
      <vt:lpstr>ESF-IMM</vt:lpstr>
      <vt:lpstr>EA-IMM</vt:lpstr>
      <vt:lpstr>VHP-IMM</vt:lpstr>
      <vt:lpstr>EFE-IMM</vt:lpstr>
      <vt:lpstr>Conciliacion_Ig-IMM</vt:lpstr>
      <vt:lpstr>Conciliacion_Eg-IMM</vt:lpstr>
      <vt:lpstr>Memoria-IMM</vt:lpstr>
      <vt:lpstr>ESF-ZOOLEON</vt:lpstr>
      <vt:lpstr>EA-ZOOLEON</vt:lpstr>
      <vt:lpstr>VHP-ZOOLEON</vt:lpstr>
      <vt:lpstr>EFE-ZOOLEON</vt:lpstr>
      <vt:lpstr>Conciliacion_Ig-ZOOLEON</vt:lpstr>
      <vt:lpstr>Conciliacion_Eg-ZOOLEON</vt:lpstr>
      <vt:lpstr>Memoria-ZOOLEON</vt:lpstr>
      <vt:lpstr>ESF-FPJ</vt:lpstr>
      <vt:lpstr>EA-FPJ</vt:lpstr>
      <vt:lpstr>VHP-FPJ</vt:lpstr>
      <vt:lpstr>EFE-FPJ</vt:lpstr>
      <vt:lpstr>Conciliacion_Ig-FPJ</vt:lpstr>
      <vt:lpstr>Conciliacion_Eg-FPJ</vt:lpstr>
      <vt:lpstr>Memoria-FPJ</vt:lpstr>
      <vt:lpstr>ESF-EXPLORA</vt:lpstr>
      <vt:lpstr>EA-EXPLORA</vt:lpstr>
      <vt:lpstr>VHP-EXPLORA</vt:lpstr>
      <vt:lpstr>EFE-EXPLORA</vt:lpstr>
      <vt:lpstr>Conciliacion_Ig-EXPLORA</vt:lpstr>
      <vt:lpstr>Conciliacion_Eg-EXPLORA</vt:lpstr>
      <vt:lpstr>Memoria-EXPLORA</vt:lpstr>
      <vt:lpstr>ESF-ICL</vt:lpstr>
      <vt:lpstr>EA-ICL</vt:lpstr>
      <vt:lpstr>VHP-ICL</vt:lpstr>
      <vt:lpstr>EFE-ICL</vt:lpstr>
      <vt:lpstr>Conciliacion_Ig-ICL</vt:lpstr>
      <vt:lpstr>Conciliacion_Eg-ICL</vt:lpstr>
      <vt:lpstr>Memoria-ICL</vt:lpstr>
      <vt:lpstr>ESF-MC</vt:lpstr>
      <vt:lpstr>EA-MC</vt:lpstr>
      <vt:lpstr>VHP-MC</vt:lpstr>
      <vt:lpstr>EFE-MC</vt:lpstr>
      <vt:lpstr>Conciliacion_Ig-MC</vt:lpstr>
      <vt:lpstr>Conciliacion_Eg-MC</vt:lpstr>
      <vt:lpstr>Memoria-MC</vt:lpstr>
      <vt:lpstr>ESF-FERIAELON</vt:lpstr>
      <vt:lpstr>EA-FERIALEON</vt:lpstr>
      <vt:lpstr>VHP-FERIALEON</vt:lpstr>
      <vt:lpstr>EFE-FERIALEON</vt:lpstr>
      <vt:lpstr>Conciliacion_Ig-FERIALEON</vt:lpstr>
      <vt:lpstr>Conciliacion_Eg-FERIALEON</vt:lpstr>
      <vt:lpstr>Memoria-FERIALEON</vt:lpstr>
      <vt:lpstr>ESF-IMPLAN</vt:lpstr>
      <vt:lpstr>EA-IMPLAN</vt:lpstr>
      <vt:lpstr>VHP-IMPLAN</vt:lpstr>
      <vt:lpstr>EFE-IMPLAN</vt:lpstr>
      <vt:lpstr>Conciliacion_Ig-IMPLAN</vt:lpstr>
      <vt:lpstr>Conciliacion_Eg-IMPLAN</vt:lpstr>
      <vt:lpstr>Memoria-IMPLAN</vt:lpstr>
      <vt:lpstr>ESF-PPM</vt:lpstr>
      <vt:lpstr>EA-PPM</vt:lpstr>
      <vt:lpstr>VHP-PPM</vt:lpstr>
      <vt:lpstr>EFE-PPM</vt:lpstr>
      <vt:lpstr>Conciliacion_Ig-PPM</vt:lpstr>
      <vt:lpstr>Conciliacion_Eg-PPM</vt:lpstr>
      <vt:lpstr>Memoria-PPM</vt:lpstr>
      <vt:lpstr>ESF-IMUVI</vt:lpstr>
      <vt:lpstr>EA-IMUVI</vt:lpstr>
      <vt:lpstr>VHP-IMUVI</vt:lpstr>
      <vt:lpstr>EFE-IMUVI</vt:lpstr>
      <vt:lpstr>Conciliacion_Ig-IMUVI</vt:lpstr>
      <vt:lpstr>Conciliacion_Eg-IMUVI</vt:lpstr>
      <vt:lpstr>Memoria-IMUVI</vt:lpstr>
      <vt:lpstr>ESF-BOMBEROS</vt:lpstr>
      <vt:lpstr>EA-BOMBEROS</vt:lpstr>
      <vt:lpstr>VHP-BOMBEROS</vt:lpstr>
      <vt:lpstr>EFE-BOMBEROS</vt:lpstr>
      <vt:lpstr>Conciliacion_Ig-BOMBEROS</vt:lpstr>
      <vt:lpstr>Conciliacion_Eg-BOMBEROS</vt:lpstr>
      <vt:lpstr>Memoria-BOMBEROS</vt:lpstr>
      <vt:lpstr>ESF-FCIND</vt:lpstr>
      <vt:lpstr>EA-FCIND</vt:lpstr>
      <vt:lpstr>VHP-FCIND</vt:lpstr>
      <vt:lpstr>EFE-FCIND</vt:lpstr>
      <vt:lpstr>Conciliacion_Ig-FCIND</vt:lpstr>
      <vt:lpstr>Conciliacion_Eg-FCIND</vt:lpstr>
      <vt:lpstr>Memoria-FCIND</vt:lpstr>
      <vt:lpstr>ESF-FIDOC</vt:lpstr>
      <vt:lpstr>EA-FIDOC</vt:lpstr>
      <vt:lpstr>VHP-FIDOC</vt:lpstr>
      <vt:lpstr>EFE-FIDOC</vt:lpstr>
      <vt:lpstr>Conciliacion_Ig-FIDOC</vt:lpstr>
      <vt:lpstr>Conciliacion_Eg-FIDOC</vt:lpstr>
      <vt:lpstr>Memoria-FIDOC</vt:lpstr>
      <vt:lpstr>ESF-01-SIAP</vt:lpstr>
      <vt:lpstr>ESF-02-SIAP</vt:lpstr>
      <vt:lpstr>ESF-03-SIAP</vt:lpstr>
      <vt:lpstr>ESF-05-SIAP</vt:lpstr>
      <vt:lpstr>ESF-06-SIAP</vt:lpstr>
      <vt:lpstr>ESF-07-SIAP</vt:lpstr>
      <vt:lpstr>ESF-08-SIAP</vt:lpstr>
      <vt:lpstr>ESF-09-SIAP</vt:lpstr>
      <vt:lpstr>ESF-10-SIAP</vt:lpstr>
      <vt:lpstr>ESF-11-SIAP</vt:lpstr>
      <vt:lpstr>ESF-12-SIAP </vt:lpstr>
      <vt:lpstr>ESF-13-SIAP</vt:lpstr>
      <vt:lpstr>ESF-14-SIAP</vt:lpstr>
      <vt:lpstr>ESF-15-SIAP</vt:lpstr>
      <vt:lpstr>EA-01-SIAP</vt:lpstr>
      <vt:lpstr>EA-02-SIAP</vt:lpstr>
      <vt:lpstr>EA-03-SIAP </vt:lpstr>
      <vt:lpstr>VHP-01-SIAP</vt:lpstr>
      <vt:lpstr>VHP-02-SIAP</vt:lpstr>
      <vt:lpstr>EFE-01-SIAP  </vt:lpstr>
      <vt:lpstr>EFE-02-SIAP</vt:lpstr>
      <vt:lpstr>EFE-03-SIAP</vt:lpstr>
      <vt:lpstr>Conciliacion_Ig-SIAP</vt:lpstr>
      <vt:lpstr>Conciliacion_Eg-SIAP</vt:lpstr>
      <vt:lpstr>Memoria-SIAP</vt:lpstr>
      <vt:lpstr>ESF-SAPAL-RURAL</vt:lpstr>
      <vt:lpstr>EA-SAPAL-SURAL</vt:lpstr>
      <vt:lpstr>VHP-SAPAL-RURAL</vt:lpstr>
      <vt:lpstr>EFE-SAPAL-RURAL</vt:lpstr>
      <vt:lpstr>Conciliacion_Ig-SAPAL-RURAL</vt:lpstr>
      <vt:lpstr>Conciliacion_Eg-SAPAL-RURAL</vt:lpstr>
      <vt:lpstr>Memoria-SAPAL-RURAL</vt:lpstr>
      <vt:lpstr>ESF-AMSP</vt:lpstr>
      <vt:lpstr>EA-AMSP</vt:lpstr>
      <vt:lpstr>VHP-AMSP</vt:lpstr>
      <vt:lpstr>EFE-AMSP</vt:lpstr>
      <vt:lpstr>Conciliacion_Ig-AMSP</vt:lpstr>
      <vt:lpstr>Conciliacion_Eg-AMSP</vt:lpstr>
      <vt:lpstr>Memoria-AMSP</vt:lpstr>
      <vt:lpstr>ESF-IMJ</vt:lpstr>
      <vt:lpstr>EA-IMJ</vt:lpstr>
      <vt:lpstr>VHP-IMJ</vt:lpstr>
      <vt:lpstr>EFE-IMJ</vt:lpstr>
      <vt:lpstr>Conciliacion_Ig-IMJ</vt:lpstr>
      <vt:lpstr>Conciliacion_Eg-IMJ</vt:lpstr>
      <vt:lpstr>Memoria-IMJ</vt:lpstr>
      <vt:lpstr>ESF-FIFOSEC</vt:lpstr>
      <vt:lpstr>EA-FIFOSEC</vt:lpstr>
      <vt:lpstr>VHP-FIFOSEC</vt:lpstr>
      <vt:lpstr>EFE-FIFOSEC</vt:lpstr>
      <vt:lpstr>Conciliacion_Ig-FIFOSEC</vt:lpstr>
      <vt:lpstr>Conciliacion_Eg-FIFOSEC</vt:lpstr>
      <vt:lpstr>Memoria-FIFOSEC</vt:lpstr>
      <vt:lpstr>'Conciliacion_Eg-FIDOC'!Área_de_impresión</vt:lpstr>
      <vt:lpstr>'Conciliacion_Eg-FIFOSEC'!Área_de_impresión</vt:lpstr>
      <vt:lpstr>'Conciliacion_Eg-ICL'!Área_de_impresión</vt:lpstr>
      <vt:lpstr>'Conciliacion_Eg-PPM'!Área_de_impresión</vt:lpstr>
      <vt:lpstr>'Conciliacion_Ig-FIDOC'!Área_de_impresión</vt:lpstr>
      <vt:lpstr>'Conciliacion_Ig-FIFOSEC'!Área_de_impresión</vt:lpstr>
      <vt:lpstr>'Conciliacion_Ig-ICL'!Área_de_impresión</vt:lpstr>
      <vt:lpstr>'Conciliacion_Ig-IMPLAN'!Área_de_impresión</vt:lpstr>
      <vt:lpstr>'Conciliacion_Ig-PPM'!Área_de_impresión</vt:lpstr>
      <vt:lpstr>'EA-01-SIAP'!Área_de_impresión</vt:lpstr>
      <vt:lpstr>'EA-02-SIAP'!Área_de_impresión</vt:lpstr>
      <vt:lpstr>'EA-03-SIAP '!Área_de_impresión</vt:lpstr>
      <vt:lpstr>'EA-COMUDE'!Área_de_impresión</vt:lpstr>
      <vt:lpstr>'EA-FIDOC'!Área_de_impresión</vt:lpstr>
      <vt:lpstr>'EA-FIFOSEC'!Área_de_impresión</vt:lpstr>
      <vt:lpstr>'EA-ICL'!Área_de_impresión</vt:lpstr>
      <vt:lpstr>'EA-IMPLAN'!Área_de_impresión</vt:lpstr>
      <vt:lpstr>'EA-PPM'!Área_de_impresión</vt:lpstr>
      <vt:lpstr>'EFE-01-SIAP  '!Área_de_impresión</vt:lpstr>
      <vt:lpstr>'EFE-02-SIAP'!Área_de_impresión</vt:lpstr>
      <vt:lpstr>'EFE-03-SIAP'!Área_de_impresión</vt:lpstr>
      <vt:lpstr>'EFE-COMUDE'!Área_de_impresión</vt:lpstr>
      <vt:lpstr>'EFE-FIDOC'!Área_de_impresión</vt:lpstr>
      <vt:lpstr>'EFE-FIFOSEC'!Área_de_impresión</vt:lpstr>
      <vt:lpstr>'EFE-ICL'!Área_de_impresión</vt:lpstr>
      <vt:lpstr>'EFE-IMPLAN'!Área_de_impresión</vt:lpstr>
      <vt:lpstr>'EFE-PPM'!Área_de_impresión</vt:lpstr>
      <vt:lpstr>'ESF-01-SIAP'!Área_de_impresión</vt:lpstr>
      <vt:lpstr>'ESF-02-SIAP'!Área_de_impresión</vt:lpstr>
      <vt:lpstr>'ESF-03-SIAP'!Área_de_impresión</vt:lpstr>
      <vt:lpstr>'ESF-06-SIAP'!Área_de_impresión</vt:lpstr>
      <vt:lpstr>'ESF-07-SIAP'!Área_de_impresión</vt:lpstr>
      <vt:lpstr>'ESF-08-SIAP'!Área_de_impresión</vt:lpstr>
      <vt:lpstr>'ESF-09-SIAP'!Área_de_impresión</vt:lpstr>
      <vt:lpstr>'ESF-10-SIAP'!Área_de_impresión</vt:lpstr>
      <vt:lpstr>'ESF-11-SIAP'!Área_de_impresión</vt:lpstr>
      <vt:lpstr>'ESF-12-SIAP '!Área_de_impresión</vt:lpstr>
      <vt:lpstr>'ESF-13-SIAP'!Área_de_impresión</vt:lpstr>
      <vt:lpstr>'ESF-14-SIAP'!Área_de_impresión</vt:lpstr>
      <vt:lpstr>'ESF-15-SIAP'!Área_de_impresión</vt:lpstr>
      <vt:lpstr>'ESF-COMUDE'!Área_de_impresión</vt:lpstr>
      <vt:lpstr>'ESF-FIDOC'!Área_de_impresión</vt:lpstr>
      <vt:lpstr>'ESF-FIFOSEC'!Área_de_impresión</vt:lpstr>
      <vt:lpstr>'ESF-ICL'!Área_de_impresión</vt:lpstr>
      <vt:lpstr>'ESF-IMPLAN'!Área_de_impresión</vt:lpstr>
      <vt:lpstr>'ESF-PPM'!Área_de_impresión</vt:lpstr>
      <vt:lpstr>'Memoria-BOMBEROS'!Área_de_impresión</vt:lpstr>
      <vt:lpstr>'Memoria-FIDOC'!Área_de_impresión</vt:lpstr>
      <vt:lpstr>'Memoria-FIFOSEC'!Área_de_impresión</vt:lpstr>
      <vt:lpstr>'Memoria-ICL'!Área_de_impresión</vt:lpstr>
      <vt:lpstr>'Memoria-IMPLAN'!Área_de_impresión</vt:lpstr>
      <vt:lpstr>'Memoria-PPM'!Área_de_impresión</vt:lpstr>
      <vt:lpstr>'Memoria-SIAP'!Área_de_impresión</vt:lpstr>
      <vt:lpstr>'VHP-01-SIAP'!Área_de_impresión</vt:lpstr>
      <vt:lpstr>'VHP-02-SIAP'!Área_de_impresión</vt:lpstr>
      <vt:lpstr>'VHP-COMUDE'!Área_de_impresión</vt:lpstr>
      <vt:lpstr>'VHP-FIDOC'!Área_de_impresión</vt:lpstr>
      <vt:lpstr>'VHP-FIFOSEC'!Área_de_impresión</vt:lpstr>
      <vt:lpstr>'VHP-ICL'!Área_de_impresión</vt:lpstr>
      <vt:lpstr>'VHP-IMPLAN'!Área_de_impresión</vt:lpstr>
      <vt:lpstr>'VHP-PPM'!Área_de_impresión</vt:lpstr>
      <vt:lpstr>'EA-01-SIAP'!Títulos_a_imprimir</vt:lpstr>
      <vt:lpstr>'EA-03-SIAP '!Títulos_a_imprimir</vt:lpstr>
      <vt:lpstr>'EA-COMUDE'!Títulos_a_imprimir</vt:lpstr>
      <vt:lpstr>'EA-IMPLAN'!Títulos_a_imprimir</vt:lpstr>
      <vt:lpstr>'EFE-01-SIAP  '!Títulos_a_imprimir</vt:lpstr>
      <vt:lpstr>'ESF-12-SIAP '!Títulos_a_imprimir</vt:lpstr>
      <vt:lpstr>'ESF-COMUDE'!Títulos_a_imprimir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Alberto Ramses Hurtado Castro</dc:creator>
  <cp:lastModifiedBy>Estefany Merced Nunez Lopez</cp:lastModifiedBy>
  <cp:lastPrinted>2019-09-19T16:23:56Z</cp:lastPrinted>
  <dcterms:created xsi:type="dcterms:W3CDTF">2019-09-19T16:17:37Z</dcterms:created>
  <dcterms:modified xsi:type="dcterms:W3CDTF">2019-09-20T17:56:37Z</dcterms:modified>
</cp:coreProperties>
</file>